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.simoncicova\Documents\2023\ROZPOČET\Rozpočet 2023\"/>
    </mc:Choice>
  </mc:AlternateContent>
  <xr:revisionPtr revIDLastSave="0" documentId="8_{BA3D770F-0261-40AA-9BE2-B9695965E317}" xr6:coauthVersionLast="47" xr6:coauthVersionMax="47" xr10:uidLastSave="{00000000-0000-0000-0000-000000000000}"/>
  <bookViews>
    <workbookView xWindow="9105" yWindow="2175" windowWidth="17295" windowHeight="14790" xr2:uid="{00000000-000D-0000-FFFF-FFFF00000000}"/>
  </bookViews>
  <sheets>
    <sheet name="MKIC_výdavky_2017-20" sheetId="1" r:id="rId1"/>
  </sheets>
  <definedNames>
    <definedName name="_xlnm.Print_Area" localSheetId="0">'MKIC_výdavky_2017-20'!$A$1:$K$371</definedName>
  </definedNames>
  <calcPr calcId="191029"/>
</workbook>
</file>

<file path=xl/calcChain.xml><?xml version="1.0" encoding="utf-8"?>
<calcChain xmlns="http://schemas.openxmlformats.org/spreadsheetml/2006/main">
  <c r="K257" i="1" l="1"/>
  <c r="K256" i="1"/>
  <c r="K334" i="1"/>
  <c r="K317" i="1"/>
  <c r="K318" i="1"/>
  <c r="K319" i="1"/>
  <c r="K320" i="1"/>
  <c r="K321" i="1"/>
  <c r="K323" i="1"/>
  <c r="K324" i="1"/>
  <c r="K325" i="1"/>
  <c r="K330" i="1"/>
  <c r="K331" i="1"/>
  <c r="K332" i="1"/>
  <c r="K335" i="1"/>
  <c r="K338" i="1"/>
  <c r="K339" i="1"/>
  <c r="K342" i="1"/>
  <c r="K344" i="1"/>
  <c r="K345" i="1"/>
  <c r="K346" i="1"/>
  <c r="K347" i="1"/>
  <c r="K348" i="1"/>
  <c r="K360" i="1"/>
  <c r="K361" i="1"/>
  <c r="K362" i="1"/>
  <c r="K363" i="1"/>
  <c r="K364" i="1"/>
  <c r="K365" i="1"/>
  <c r="K366" i="1"/>
  <c r="K305" i="1"/>
  <c r="J151" i="1"/>
  <c r="J122" i="1"/>
  <c r="J7" i="1"/>
  <c r="J330" i="1" l="1"/>
  <c r="J333" i="1"/>
  <c r="K333" i="1" s="1"/>
  <c r="J342" i="1"/>
  <c r="J340" i="1"/>
  <c r="J317" i="1"/>
  <c r="J207" i="1"/>
  <c r="A207" i="1"/>
  <c r="J279" i="1"/>
  <c r="J260" i="1"/>
  <c r="J275" i="1"/>
  <c r="J258" i="1"/>
  <c r="J363" i="1"/>
  <c r="J361" i="1"/>
  <c r="J301" i="1"/>
  <c r="K302" i="1"/>
  <c r="I333" i="1"/>
  <c r="I338" i="1"/>
  <c r="I48" i="1"/>
  <c r="J329" i="1" l="1"/>
  <c r="J261" i="1"/>
  <c r="J360" i="1"/>
  <c r="J293" i="1"/>
  <c r="J289" i="1"/>
  <c r="J294" i="1"/>
  <c r="J288" i="1"/>
  <c r="J268" i="1"/>
  <c r="J295" i="1" s="1"/>
  <c r="J265" i="1"/>
  <c r="J290" i="1" s="1"/>
  <c r="J242" i="1"/>
  <c r="J292" i="1" s="1"/>
  <c r="J231" i="1"/>
  <c r="J287" i="1" s="1"/>
  <c r="J225" i="1"/>
  <c r="J203" i="1"/>
  <c r="J193" i="1"/>
  <c r="J188" i="1"/>
  <c r="J182" i="1"/>
  <c r="J177" i="1"/>
  <c r="J166" i="1"/>
  <c r="J164" i="1"/>
  <c r="J154" i="1"/>
  <c r="J147" i="1"/>
  <c r="J131" i="1"/>
  <c r="J129" i="1"/>
  <c r="J125" i="1"/>
  <c r="J112" i="1"/>
  <c r="J108" i="1"/>
  <c r="J95" i="1"/>
  <c r="J90" i="1"/>
  <c r="J86" i="1"/>
  <c r="J81" i="1"/>
  <c r="J70" i="1"/>
  <c r="J51" i="1"/>
  <c r="J48" i="1"/>
  <c r="K48" i="1" s="1"/>
  <c r="J43" i="1"/>
  <c r="J36" i="1"/>
  <c r="J34" i="1"/>
  <c r="J31" i="1"/>
  <c r="J19" i="1"/>
  <c r="J9" i="1"/>
  <c r="K282" i="1"/>
  <c r="K280" i="1"/>
  <c r="K278" i="1"/>
  <c r="K276" i="1"/>
  <c r="K270" i="1"/>
  <c r="K269" i="1"/>
  <c r="K267" i="1"/>
  <c r="K259" i="1"/>
  <c r="K251" i="1"/>
  <c r="K249" i="1"/>
  <c r="K248" i="1"/>
  <c r="K247" i="1"/>
  <c r="K245" i="1"/>
  <c r="K244" i="1"/>
  <c r="K243" i="1"/>
  <c r="K241" i="1"/>
  <c r="K240" i="1"/>
  <c r="K239" i="1"/>
  <c r="K238" i="1"/>
  <c r="K237" i="1"/>
  <c r="K236" i="1"/>
  <c r="K234" i="1"/>
  <c r="K233" i="1"/>
  <c r="K232" i="1"/>
  <c r="K202" i="1"/>
  <c r="K201" i="1"/>
  <c r="K200" i="1"/>
  <c r="K199" i="1"/>
  <c r="K197" i="1"/>
  <c r="K196" i="1"/>
  <c r="K195" i="1"/>
  <c r="K194" i="1"/>
  <c r="K192" i="1"/>
  <c r="K191" i="1"/>
  <c r="K189" i="1"/>
  <c r="K187" i="1"/>
  <c r="K186" i="1"/>
  <c r="K185" i="1"/>
  <c r="K181" i="1"/>
  <c r="K180" i="1"/>
  <c r="K179" i="1"/>
  <c r="K178" i="1"/>
  <c r="K175" i="1"/>
  <c r="K174" i="1"/>
  <c r="K173" i="1"/>
  <c r="K172" i="1"/>
  <c r="K171" i="1"/>
  <c r="K170" i="1"/>
  <c r="K169" i="1"/>
  <c r="K168" i="1"/>
  <c r="K165" i="1"/>
  <c r="K157" i="1"/>
  <c r="K155" i="1"/>
  <c r="K150" i="1"/>
  <c r="K149" i="1"/>
  <c r="K148" i="1"/>
  <c r="K141" i="1"/>
  <c r="K140" i="1"/>
  <c r="K139" i="1"/>
  <c r="K138" i="1"/>
  <c r="K137" i="1"/>
  <c r="K135" i="1"/>
  <c r="K133" i="1"/>
  <c r="K132" i="1"/>
  <c r="K128" i="1"/>
  <c r="K126" i="1"/>
  <c r="K120" i="1"/>
  <c r="K119" i="1"/>
  <c r="K118" i="1"/>
  <c r="K117" i="1"/>
  <c r="K116" i="1"/>
  <c r="K115" i="1"/>
  <c r="K114" i="1"/>
  <c r="K113" i="1"/>
  <c r="K109" i="1"/>
  <c r="K101" i="1"/>
  <c r="K100" i="1"/>
  <c r="K99" i="1"/>
  <c r="K98" i="1"/>
  <c r="K96" i="1"/>
  <c r="K94" i="1"/>
  <c r="K92" i="1"/>
  <c r="K91" i="1"/>
  <c r="K88" i="1"/>
  <c r="K84" i="1"/>
  <c r="K83" i="1"/>
  <c r="K82" i="1"/>
  <c r="K78" i="1"/>
  <c r="K77" i="1"/>
  <c r="K76" i="1"/>
  <c r="K75" i="1"/>
  <c r="K74" i="1"/>
  <c r="K73" i="1"/>
  <c r="K72" i="1"/>
  <c r="K71" i="1"/>
  <c r="K69" i="1"/>
  <c r="K62" i="1"/>
  <c r="K59" i="1"/>
  <c r="K58" i="1"/>
  <c r="K57" i="1"/>
  <c r="K55" i="1"/>
  <c r="K52" i="1"/>
  <c r="K50" i="1"/>
  <c r="K49" i="1"/>
  <c r="K47" i="1"/>
  <c r="K46" i="1"/>
  <c r="K45" i="1"/>
  <c r="K44" i="1"/>
  <c r="K42" i="1"/>
  <c r="K41" i="1"/>
  <c r="K40" i="1"/>
  <c r="K39" i="1"/>
  <c r="K35" i="1"/>
  <c r="K18" i="1"/>
  <c r="K17" i="1"/>
  <c r="K16" i="1"/>
  <c r="K15" i="1"/>
  <c r="K14" i="1"/>
  <c r="K13" i="1"/>
  <c r="K12" i="1"/>
  <c r="K11" i="1"/>
  <c r="K10" i="1"/>
  <c r="K8" i="1"/>
  <c r="I108" i="1"/>
  <c r="J315" i="1" l="1"/>
  <c r="K315" i="1" s="1"/>
  <c r="K329" i="1"/>
  <c r="J146" i="1"/>
  <c r="J145" i="1" s="1"/>
  <c r="J296" i="1"/>
  <c r="J121" i="1"/>
  <c r="J107" i="1" s="1"/>
  <c r="J222" i="1" s="1"/>
  <c r="K108" i="1"/>
  <c r="J176" i="1"/>
  <c r="J163" i="1" s="1"/>
  <c r="J224" i="1" s="1"/>
  <c r="J291" i="1"/>
  <c r="J283" i="1"/>
  <c r="J271" i="1"/>
  <c r="J252" i="1"/>
  <c r="J80" i="1"/>
  <c r="J68" i="1" s="1"/>
  <c r="J221" i="1" s="1"/>
  <c r="J30" i="1"/>
  <c r="H330" i="1"/>
  <c r="H333" i="1"/>
  <c r="H265" i="1"/>
  <c r="H122" i="1"/>
  <c r="H86" i="1"/>
  <c r="H225" i="1"/>
  <c r="H182" i="1"/>
  <c r="H188" i="1"/>
  <c r="G188" i="1"/>
  <c r="J223" i="1" l="1"/>
  <c r="J298" i="1"/>
  <c r="J305" i="1" s="1"/>
  <c r="J6" i="1"/>
  <c r="J220" i="1" s="1"/>
  <c r="J219" i="1" s="1"/>
  <c r="I265" i="1"/>
  <c r="I363" i="1"/>
  <c r="I225" i="1"/>
  <c r="I203" i="1"/>
  <c r="K265" i="1" l="1"/>
  <c r="I290" i="1"/>
  <c r="K290" i="1" s="1"/>
  <c r="I188" i="1"/>
  <c r="K188" i="1" s="1"/>
  <c r="I86" i="1"/>
  <c r="K86" i="1" s="1"/>
  <c r="I361" i="1" l="1"/>
  <c r="I360" i="1" s="1"/>
  <c r="G342" i="1"/>
  <c r="I330" i="1"/>
  <c r="H342" i="1"/>
  <c r="H317" i="1"/>
  <c r="F317" i="1"/>
  <c r="G317" i="1"/>
  <c r="I317" i="1"/>
  <c r="F330" i="1"/>
  <c r="G330" i="1"/>
  <c r="F333" i="1"/>
  <c r="G333" i="1"/>
  <c r="G338" i="1"/>
  <c r="F342" i="1"/>
  <c r="I342" i="1"/>
  <c r="H329" i="1" l="1"/>
  <c r="H315" i="1" s="1"/>
  <c r="G329" i="1"/>
  <c r="F329" i="1"/>
  <c r="F315" i="1" s="1"/>
  <c r="I329" i="1"/>
  <c r="I315" i="1" s="1"/>
  <c r="I19" i="1"/>
  <c r="E147" i="1" l="1"/>
  <c r="G147" i="1"/>
  <c r="H147" i="1"/>
  <c r="I7" i="1"/>
  <c r="K7" i="1" s="1"/>
  <c r="I51" i="1"/>
  <c r="K51" i="1" s="1"/>
  <c r="I9" i="1" l="1"/>
  <c r="K9" i="1" s="1"/>
  <c r="H9" i="1"/>
  <c r="H166" i="1"/>
  <c r="H112" i="1"/>
  <c r="H108" i="1"/>
  <c r="H81" i="1"/>
  <c r="H90" i="1"/>
  <c r="H7" i="1"/>
  <c r="H36" i="1"/>
  <c r="H363" i="1"/>
  <c r="H361" i="1"/>
  <c r="G363" i="1"/>
  <c r="G361" i="1"/>
  <c r="I268" i="1"/>
  <c r="K268" i="1" s="1"/>
  <c r="I271" i="1" l="1"/>
  <c r="K271" i="1" s="1"/>
  <c r="I295" i="1"/>
  <c r="K295" i="1" s="1"/>
  <c r="H360" i="1"/>
  <c r="G360" i="1"/>
  <c r="G9" i="1"/>
  <c r="I279" i="1"/>
  <c r="I275" i="1"/>
  <c r="K275" i="1" s="1"/>
  <c r="I260" i="1"/>
  <c r="I258" i="1"/>
  <c r="I242" i="1"/>
  <c r="I231" i="1"/>
  <c r="I193" i="1"/>
  <c r="K193" i="1" s="1"/>
  <c r="I182" i="1"/>
  <c r="K182" i="1" s="1"/>
  <c r="I177" i="1"/>
  <c r="K177" i="1" s="1"/>
  <c r="I166" i="1"/>
  <c r="K166" i="1" s="1"/>
  <c r="I164" i="1"/>
  <c r="K164" i="1" s="1"/>
  <c r="I154" i="1"/>
  <c r="K154" i="1" s="1"/>
  <c r="I147" i="1"/>
  <c r="K147" i="1" s="1"/>
  <c r="I131" i="1"/>
  <c r="K131" i="1" s="1"/>
  <c r="I129" i="1"/>
  <c r="I125" i="1"/>
  <c r="K125" i="1" s="1"/>
  <c r="I122" i="1"/>
  <c r="I112" i="1"/>
  <c r="K112" i="1" s="1"/>
  <c r="I95" i="1"/>
  <c r="K95" i="1" s="1"/>
  <c r="I90" i="1"/>
  <c r="K90" i="1" s="1"/>
  <c r="I81" i="1"/>
  <c r="K81" i="1" s="1"/>
  <c r="I70" i="1"/>
  <c r="K70" i="1" s="1"/>
  <c r="I31" i="1"/>
  <c r="I43" i="1"/>
  <c r="K43" i="1" s="1"/>
  <c r="I36" i="1"/>
  <c r="K36" i="1" s="1"/>
  <c r="I34" i="1"/>
  <c r="K34" i="1" s="1"/>
  <c r="E182" i="1"/>
  <c r="F48" i="1"/>
  <c r="F43" i="1"/>
  <c r="F36" i="1"/>
  <c r="E36" i="1"/>
  <c r="G290" i="1"/>
  <c r="G279" i="1"/>
  <c r="G275" i="1"/>
  <c r="G288" i="1" s="1"/>
  <c r="G268" i="1"/>
  <c r="G295" i="1" s="1"/>
  <c r="G260" i="1"/>
  <c r="G258" i="1"/>
  <c r="G289" i="1" s="1"/>
  <c r="G242" i="1"/>
  <c r="G292" i="1" s="1"/>
  <c r="G231" i="1"/>
  <c r="G287" i="1" s="1"/>
  <c r="G225" i="1"/>
  <c r="G166" i="1"/>
  <c r="G203" i="1"/>
  <c r="G193" i="1"/>
  <c r="G182" i="1"/>
  <c r="G177" i="1"/>
  <c r="G164" i="1"/>
  <c r="G154" i="1"/>
  <c r="G108" i="1"/>
  <c r="G131" i="1"/>
  <c r="G129" i="1"/>
  <c r="G125" i="1"/>
  <c r="G112" i="1"/>
  <c r="G95" i="1"/>
  <c r="G81" i="1"/>
  <c r="G90" i="1"/>
  <c r="G86" i="1"/>
  <c r="G70" i="1"/>
  <c r="G63" i="1"/>
  <c r="G51" i="1"/>
  <c r="G48" i="1"/>
  <c r="G43" i="1"/>
  <c r="G36" i="1"/>
  <c r="G34" i="1"/>
  <c r="G31" i="1"/>
  <c r="K279" i="1" l="1"/>
  <c r="I294" i="1"/>
  <c r="K294" i="1" s="1"/>
  <c r="I293" i="1"/>
  <c r="K293" i="1" s="1"/>
  <c r="K260" i="1"/>
  <c r="I289" i="1"/>
  <c r="K289" i="1" s="1"/>
  <c r="K258" i="1"/>
  <c r="K242" i="1"/>
  <c r="I292" i="1"/>
  <c r="K292" i="1" s="1"/>
  <c r="I287" i="1"/>
  <c r="K287" i="1" s="1"/>
  <c r="K231" i="1"/>
  <c r="I30" i="1"/>
  <c r="I261" i="1"/>
  <c r="K261" i="1" s="1"/>
  <c r="G252" i="1"/>
  <c r="G146" i="1"/>
  <c r="G223" i="1" s="1"/>
  <c r="G283" i="1"/>
  <c r="I283" i="1"/>
  <c r="K283" i="1" s="1"/>
  <c r="I252" i="1"/>
  <c r="K252" i="1" s="1"/>
  <c r="G261" i="1"/>
  <c r="G293" i="1"/>
  <c r="G271" i="1"/>
  <c r="G294" i="1"/>
  <c r="I176" i="1"/>
  <c r="I146" i="1"/>
  <c r="I121" i="1"/>
  <c r="K121" i="1" s="1"/>
  <c r="I80" i="1"/>
  <c r="G291" i="1"/>
  <c r="G176" i="1"/>
  <c r="G163" i="1" s="1"/>
  <c r="G224" i="1" s="1"/>
  <c r="G80" i="1"/>
  <c r="G68" i="1" s="1"/>
  <c r="G221" i="1" s="1"/>
  <c r="G121" i="1"/>
  <c r="G107" i="1" s="1"/>
  <c r="G222" i="1" s="1"/>
  <c r="G30" i="1"/>
  <c r="G6" i="1" s="1"/>
  <c r="I163" i="1" l="1"/>
  <c r="I224" i="1" s="1"/>
  <c r="K224" i="1" s="1"/>
  <c r="K176" i="1"/>
  <c r="I223" i="1"/>
  <c r="K223" i="1" s="1"/>
  <c r="K146" i="1"/>
  <c r="I68" i="1"/>
  <c r="K80" i="1"/>
  <c r="I6" i="1"/>
  <c r="I220" i="1" s="1"/>
  <c r="K220" i="1" s="1"/>
  <c r="K30" i="1"/>
  <c r="G220" i="1"/>
  <c r="G219" i="1" s="1"/>
  <c r="I107" i="1"/>
  <c r="K107" i="1" s="1"/>
  <c r="G296" i="1"/>
  <c r="G298" i="1" s="1"/>
  <c r="G305" i="1" s="1"/>
  <c r="F268" i="1"/>
  <c r="F265" i="1"/>
  <c r="F182" i="1"/>
  <c r="F188" i="1"/>
  <c r="F164" i="1"/>
  <c r="K163" i="1" l="1"/>
  <c r="I221" i="1"/>
  <c r="K221" i="1" s="1"/>
  <c r="K68" i="1"/>
  <c r="K6" i="1"/>
  <c r="I222" i="1"/>
  <c r="K222" i="1" s="1"/>
  <c r="F271" i="1"/>
  <c r="F154" i="1"/>
  <c r="F112" i="1"/>
  <c r="F86" i="1"/>
  <c r="I219" i="1" l="1"/>
  <c r="K219" i="1" s="1"/>
  <c r="H43" i="1" l="1"/>
  <c r="H48" i="1" l="1"/>
  <c r="H31" i="1"/>
  <c r="H63" i="1"/>
  <c r="H51" i="1"/>
  <c r="H34" i="1"/>
  <c r="F34" i="1"/>
  <c r="H19" i="1"/>
  <c r="H95" i="1"/>
  <c r="H70" i="1"/>
  <c r="H30" i="1" l="1"/>
  <c r="E86" i="1" l="1"/>
  <c r="E7" i="1"/>
  <c r="H6" i="1"/>
  <c r="E9" i="1"/>
  <c r="F9" i="1"/>
  <c r="E19" i="1"/>
  <c r="F19" i="1"/>
  <c r="E31" i="1"/>
  <c r="E34" i="1"/>
  <c r="E43" i="1"/>
  <c r="E48" i="1"/>
  <c r="E51" i="1"/>
  <c r="F51" i="1"/>
  <c r="E63" i="1"/>
  <c r="F63" i="1"/>
  <c r="E70" i="1"/>
  <c r="F70" i="1"/>
  <c r="E81" i="1"/>
  <c r="F81" i="1"/>
  <c r="E90" i="1"/>
  <c r="F90" i="1"/>
  <c r="E95" i="1"/>
  <c r="F95" i="1"/>
  <c r="F108" i="1"/>
  <c r="E112" i="1"/>
  <c r="E110" i="1" s="1"/>
  <c r="E125" i="1"/>
  <c r="F125" i="1"/>
  <c r="H125" i="1"/>
  <c r="F129" i="1"/>
  <c r="E131" i="1"/>
  <c r="F131" i="1"/>
  <c r="H131" i="1"/>
  <c r="F147" i="1"/>
  <c r="E154" i="1"/>
  <c r="H154" i="1"/>
  <c r="E164" i="1"/>
  <c r="H164" i="1"/>
  <c r="E166" i="1"/>
  <c r="F166" i="1"/>
  <c r="E177" i="1"/>
  <c r="F177" i="1"/>
  <c r="H177" i="1"/>
  <c r="E188" i="1"/>
  <c r="E193" i="1"/>
  <c r="F193" i="1"/>
  <c r="H193" i="1"/>
  <c r="F203" i="1"/>
  <c r="H203" i="1"/>
  <c r="E225" i="1"/>
  <c r="E231" i="1"/>
  <c r="E287" i="1" s="1"/>
  <c r="F231" i="1"/>
  <c r="F287" i="1" s="1"/>
  <c r="H231" i="1"/>
  <c r="E242" i="1"/>
  <c r="E292" i="1" s="1"/>
  <c r="F242" i="1"/>
  <c r="H242" i="1"/>
  <c r="E258" i="1"/>
  <c r="E289" i="1" s="1"/>
  <c r="F258" i="1"/>
  <c r="H258" i="1"/>
  <c r="E260" i="1"/>
  <c r="F260" i="1"/>
  <c r="F293" i="1" s="1"/>
  <c r="H260" i="1"/>
  <c r="E265" i="1"/>
  <c r="E268" i="1"/>
  <c r="E295" i="1" s="1"/>
  <c r="H268" i="1"/>
  <c r="H275" i="1"/>
  <c r="F279" i="1"/>
  <c r="H279" i="1"/>
  <c r="F295" i="1"/>
  <c r="F361" i="1"/>
  <c r="F363" i="1"/>
  <c r="H294" i="1" l="1"/>
  <c r="H295" i="1"/>
  <c r="H290" i="1"/>
  <c r="H289" i="1"/>
  <c r="H292" i="1"/>
  <c r="H287" i="1"/>
  <c r="H220" i="1"/>
  <c r="F176" i="1"/>
  <c r="H271" i="1"/>
  <c r="I288" i="1"/>
  <c r="K288" i="1" s="1"/>
  <c r="H146" i="1"/>
  <c r="E146" i="1"/>
  <c r="E223" i="1" s="1"/>
  <c r="F146" i="1"/>
  <c r="F223" i="1" s="1"/>
  <c r="H80" i="1"/>
  <c r="F30" i="1"/>
  <c r="F6" i="1" s="1"/>
  <c r="F220" i="1" s="1"/>
  <c r="H261" i="1"/>
  <c r="E261" i="1"/>
  <c r="E252" i="1"/>
  <c r="H252" i="1"/>
  <c r="F261" i="1"/>
  <c r="H121" i="1"/>
  <c r="E121" i="1"/>
  <c r="E107" i="1" s="1"/>
  <c r="E222" i="1" s="1"/>
  <c r="F80" i="1"/>
  <c r="F68" i="1" s="1"/>
  <c r="F221" i="1" s="1"/>
  <c r="E80" i="1"/>
  <c r="E68" i="1" s="1"/>
  <c r="E221" i="1" s="1"/>
  <c r="E30" i="1"/>
  <c r="E6" i="1" s="1"/>
  <c r="E220" i="1" s="1"/>
  <c r="F360" i="1"/>
  <c r="H293" i="1"/>
  <c r="E293" i="1"/>
  <c r="E296" i="1" s="1"/>
  <c r="H283" i="1"/>
  <c r="H176" i="1"/>
  <c r="E176" i="1"/>
  <c r="E163" i="1" s="1"/>
  <c r="E224" i="1" s="1"/>
  <c r="F121" i="1"/>
  <c r="E271" i="1"/>
  <c r="E290" i="1"/>
  <c r="E291" i="1" s="1"/>
  <c r="F283" i="1"/>
  <c r="F289" i="1"/>
  <c r="F291" i="1" s="1"/>
  <c r="H288" i="1"/>
  <c r="F252" i="1"/>
  <c r="F292" i="1"/>
  <c r="F296" i="1" s="1"/>
  <c r="F163" i="1"/>
  <c r="F224" i="1" s="1"/>
  <c r="H296" i="1" l="1"/>
  <c r="H291" i="1"/>
  <c r="H163" i="1"/>
  <c r="H224" i="1" s="1"/>
  <c r="H223" i="1"/>
  <c r="H68" i="1"/>
  <c r="H221" i="1" s="1"/>
  <c r="H107" i="1"/>
  <c r="I291" i="1"/>
  <c r="K291" i="1" s="1"/>
  <c r="I296" i="1"/>
  <c r="K296" i="1" s="1"/>
  <c r="F107" i="1"/>
  <c r="F222" i="1" s="1"/>
  <c r="F219" i="1" s="1"/>
  <c r="E219" i="1"/>
  <c r="E298" i="1"/>
  <c r="E305" i="1" s="1"/>
  <c r="F298" i="1"/>
  <c r="F305" i="1" s="1"/>
  <c r="HX18" i="1"/>
  <c r="HX17" i="1"/>
  <c r="HX16" i="1"/>
  <c r="HX15" i="1"/>
  <c r="HX14" i="1"/>
  <c r="HX13" i="1"/>
  <c r="HX12" i="1"/>
  <c r="HX11" i="1"/>
  <c r="HX10" i="1"/>
  <c r="H298" i="1" l="1"/>
  <c r="H305" i="1" s="1"/>
  <c r="H222" i="1"/>
  <c r="I298" i="1"/>
  <c r="I305" i="1" l="1"/>
  <c r="K298" i="1"/>
  <c r="H219" i="1"/>
</calcChain>
</file>

<file path=xl/sharedStrings.xml><?xml version="1.0" encoding="utf-8"?>
<sst xmlns="http://schemas.openxmlformats.org/spreadsheetml/2006/main" count="435" uniqueCount="194">
  <si>
    <t>V ý d a v k y</t>
  </si>
  <si>
    <t>Skutočnosť</t>
  </si>
  <si>
    <t>Zdr.</t>
  </si>
  <si>
    <t>Ek.klas.</t>
  </si>
  <si>
    <t>Administratíva</t>
  </si>
  <si>
    <t>Mzdy,platy, sl.príj. a ostat.osob.vyrov.</t>
  </si>
  <si>
    <t>Tarifné platy, zakladný plat</t>
  </si>
  <si>
    <t>Poistné a príspevok do poisťovní</t>
  </si>
  <si>
    <t>621-623</t>
  </si>
  <si>
    <t>Poistné do zdravotných poisťovní</t>
  </si>
  <si>
    <t>Odvod do nemocen. poistenia</t>
  </si>
  <si>
    <t>Na starobné poistenie</t>
  </si>
  <si>
    <t>Urazové poistenie</t>
  </si>
  <si>
    <t>Invalidné poistenie</t>
  </si>
  <si>
    <t>Na poistenie v nezamestnanosti</t>
  </si>
  <si>
    <t>Garančné poistenie</t>
  </si>
  <si>
    <t xml:space="preserve">Na poistenie do rezerv.f. </t>
  </si>
  <si>
    <t>Doplnkové dôch.pripoist.</t>
  </si>
  <si>
    <t>Poistne do poisťovní</t>
  </si>
  <si>
    <t>Poistné do zdrav.poisťovní</t>
  </si>
  <si>
    <t>Nemocenské poistenie</t>
  </si>
  <si>
    <t>Starobné poistenie</t>
  </si>
  <si>
    <t>Úrazové poistenie</t>
  </si>
  <si>
    <t>Poistenie v nezamestnanosti</t>
  </si>
  <si>
    <t>Poistenie do rezervného fondu</t>
  </si>
  <si>
    <t>Tovary a služby</t>
  </si>
  <si>
    <t>Cestovné náhrady</t>
  </si>
  <si>
    <t xml:space="preserve">Cestovné tuzemské </t>
  </si>
  <si>
    <t>Cestovné zahraničné</t>
  </si>
  <si>
    <t>Elektr.energie,plyn</t>
  </si>
  <si>
    <t>Poštovné a telekomunikačné služby</t>
  </si>
  <si>
    <t>Materiál</t>
  </si>
  <si>
    <t>Nákup inventára</t>
  </si>
  <si>
    <t>Všeobecný materiál</t>
  </si>
  <si>
    <t>Knihy,časopisy, noviny,učebncie,pomôcky</t>
  </si>
  <si>
    <t>Softver a licencie</t>
  </si>
  <si>
    <t>Reprezentačné</t>
  </si>
  <si>
    <t>Dopravné</t>
  </si>
  <si>
    <t>Palivo, mazivá,oleje,špeciál.kvapaliny</t>
  </si>
  <si>
    <t>Seris,údržba,opravy,výdav. S tým spoj.</t>
  </si>
  <si>
    <t>Poistenie</t>
  </si>
  <si>
    <t>Známky,karty,poplatky</t>
  </si>
  <si>
    <t xml:space="preserve">Rutinná a  štandardná údržba </t>
  </si>
  <si>
    <t xml:space="preserve">Výpočtovej techniky </t>
  </si>
  <si>
    <t>Prev. strojov a prístrojov</t>
  </si>
  <si>
    <t>Služby</t>
  </si>
  <si>
    <t xml:space="preserve">Školenia a kurzy </t>
  </si>
  <si>
    <t>Inzercia</t>
  </si>
  <si>
    <t>Poplatky a odvody</t>
  </si>
  <si>
    <t>Stravovanie</t>
  </si>
  <si>
    <t>Prídel do sociálneho fondu</t>
  </si>
  <si>
    <t>Pokuty a penále</t>
  </si>
  <si>
    <t>Dohody o vykonaní práce</t>
  </si>
  <si>
    <t>Daň za motorové vozidlo</t>
  </si>
  <si>
    <t>Náhrada príjmu</t>
  </si>
  <si>
    <t>zdr.</t>
  </si>
  <si>
    <t>Ekon.klas.</t>
  </si>
  <si>
    <t>Budova-Kultúrny dom</t>
  </si>
  <si>
    <t>Poistné a príspevok do poisťovní  OON</t>
  </si>
  <si>
    <t xml:space="preserve">Na poistenie do rezerv.fondu </t>
  </si>
  <si>
    <t>Energie, voda a komunikácie</t>
  </si>
  <si>
    <t>Energie - spotreba elek.energie</t>
  </si>
  <si>
    <t xml:space="preserve">Energie - spotregba  plynu </t>
  </si>
  <si>
    <t>Vodné a stočné</t>
  </si>
  <si>
    <t>Budov,objektov alebo ich častí</t>
  </si>
  <si>
    <t>Všeobecné služby</t>
  </si>
  <si>
    <t>Poistné budovy</t>
  </si>
  <si>
    <t>OON</t>
  </si>
  <si>
    <t>Na garančné poistenie</t>
  </si>
  <si>
    <t>Kultúrne podujatia</t>
  </si>
  <si>
    <t>Mzdy,platy, sl.príj. a ostat.osob.vyr.</t>
  </si>
  <si>
    <t>Odmeny za nadčasy</t>
  </si>
  <si>
    <t>Poistné do poisťovní</t>
  </si>
  <si>
    <t>DZ - poistné do poisťovní</t>
  </si>
  <si>
    <t>Poistné a príspevok do poisťovní + OON</t>
  </si>
  <si>
    <t xml:space="preserve">Materiál </t>
  </si>
  <si>
    <t xml:space="preserve">Všeobecný materiál </t>
  </si>
  <si>
    <t xml:space="preserve">DZ-Všeobecný materiál </t>
  </si>
  <si>
    <t>Doprava</t>
  </si>
  <si>
    <t>Prepravné a nájom dopr.prostriedkov</t>
  </si>
  <si>
    <t>Honoráre DZ</t>
  </si>
  <si>
    <t>Honoráre</t>
  </si>
  <si>
    <t>Služby DZ</t>
  </si>
  <si>
    <t>DZ-poplatky SOZA</t>
  </si>
  <si>
    <t>Poplatky SOZA</t>
  </si>
  <si>
    <t>DZ-OON</t>
  </si>
  <si>
    <t>Budova Mást</t>
  </si>
  <si>
    <t>Elekt.energia,plyn</t>
  </si>
  <si>
    <t>Energie - spotreba plynu</t>
  </si>
  <si>
    <t>Energie-spotreba elektr.energie</t>
  </si>
  <si>
    <t>Vodné</t>
  </si>
  <si>
    <t>Poštovné a telek.služby</t>
  </si>
  <si>
    <t>Knihy</t>
  </si>
  <si>
    <t>Knižnica</t>
  </si>
  <si>
    <t xml:space="preserve">Transfery </t>
  </si>
  <si>
    <t>Projekty</t>
  </si>
  <si>
    <t>11H</t>
  </si>
  <si>
    <t xml:space="preserve">Rekapitulácia </t>
  </si>
  <si>
    <t>Výdavky spolu</t>
  </si>
  <si>
    <t>Príjmy</t>
  </si>
  <si>
    <t xml:space="preserve">                                      Budova-Kultúrny dom</t>
  </si>
  <si>
    <t>Ekon.kl.</t>
  </si>
  <si>
    <t>Zdroj</t>
  </si>
  <si>
    <t>Príimy z prenájmu</t>
  </si>
  <si>
    <t>Príjmy z prenájmov - Kaviareň</t>
  </si>
  <si>
    <t>Príjmy z prenájmov - Šišová</t>
  </si>
  <si>
    <t>Príjmy za prenájmov Stupavjan</t>
  </si>
  <si>
    <t>Príjmy z prenájmov - arte.via</t>
  </si>
  <si>
    <t>Príjmyz prenájmu sál a učební</t>
  </si>
  <si>
    <t>Príjmy z prenájmov-ZUŠ</t>
  </si>
  <si>
    <t>Príjmy z prenájmu - OZ Pour Art</t>
  </si>
  <si>
    <t>Príjmy z prenájmov . Dolné Záhorie</t>
  </si>
  <si>
    <t>Príjmy za služby</t>
  </si>
  <si>
    <t>Príjmy za služby- Kaviareň</t>
  </si>
  <si>
    <t>Príjmy za služby - Stupavjan</t>
  </si>
  <si>
    <t>Príjmy za služby  OZ Pour art</t>
  </si>
  <si>
    <t>Príjmy za služby - arte.via</t>
  </si>
  <si>
    <t>Príjmy za služby - Dolné Záhorie</t>
  </si>
  <si>
    <t>Príjmy za služby- ZUŠ</t>
  </si>
  <si>
    <t>Príjmy spolu za Kultúrny dom</t>
  </si>
  <si>
    <t xml:space="preserve">Príjmy </t>
  </si>
  <si>
    <t xml:space="preserve">Príjmy z prenájmov Dňa zelá </t>
  </si>
  <si>
    <t>Príjmy z prenájmov kult.podujatí</t>
  </si>
  <si>
    <t>Príjmy z prenájmov</t>
  </si>
  <si>
    <t>Príjmy za služby z kult.podujatí</t>
  </si>
  <si>
    <t xml:space="preserve">Príjmy za služby </t>
  </si>
  <si>
    <t>Príjmy spolu za kultúrne podujatia</t>
  </si>
  <si>
    <t>príjmov</t>
  </si>
  <si>
    <t>Budova Kultúrny dom</t>
  </si>
  <si>
    <t>Príjmy z prenajmov spolu</t>
  </si>
  <si>
    <t>Kultúrny dom</t>
  </si>
  <si>
    <t>Príjmy za služby spolu</t>
  </si>
  <si>
    <t>Preplatok Vzp</t>
  </si>
  <si>
    <t>Príjmy spolu</t>
  </si>
  <si>
    <t>Transfery zo štátneho rozpočtu</t>
  </si>
  <si>
    <t>Transfery v rámci verejnej správy</t>
  </si>
  <si>
    <t>Podnikateľská činnosť</t>
  </si>
  <si>
    <t>zd+B243:G269roj</t>
  </si>
  <si>
    <t>Nepocenské poistenie</t>
  </si>
  <si>
    <t>Poplatky</t>
  </si>
  <si>
    <t>Poistenie budovy</t>
  </si>
  <si>
    <t>Daň z príjmu</t>
  </si>
  <si>
    <t xml:space="preserve">       P r í j m y</t>
  </si>
  <si>
    <t>zdroj</t>
  </si>
  <si>
    <t>Príjmy za predaj suvenírov</t>
  </si>
  <si>
    <t>Príjmy z kultúrnych podujatí</t>
  </si>
  <si>
    <t>Softver</t>
  </si>
  <si>
    <t>Rutinná a štandartná údržba</t>
  </si>
  <si>
    <t>Školenie</t>
  </si>
  <si>
    <t>Honorár</t>
  </si>
  <si>
    <t>Prídel do soc.fondu</t>
  </si>
  <si>
    <t xml:space="preserve">Energie </t>
  </si>
  <si>
    <t>Mzdy,platy</t>
  </si>
  <si>
    <t>Poštovné</t>
  </si>
  <si>
    <t>Údržba výpočtovej techniky</t>
  </si>
  <si>
    <t>Príjmy z prenájmov - ostatné</t>
  </si>
  <si>
    <t>Príjmy za služby-Pohodka</t>
  </si>
  <si>
    <t>Príjmy z prenájmu- Pohodka</t>
  </si>
  <si>
    <t>Príjmy z prenájmu</t>
  </si>
  <si>
    <t>Príjmy za služby - ostatné</t>
  </si>
  <si>
    <t>Príjmy spolu za knižnicu</t>
  </si>
  <si>
    <t>Príjmy z prenájmov - potr.spolok</t>
  </si>
  <si>
    <t>Príjmy z prenájmov-urbári Mást</t>
  </si>
  <si>
    <t>Príjmy za služby-Potr.spolok</t>
  </si>
  <si>
    <t>Príjmy za služby-urbári Mást</t>
  </si>
  <si>
    <t>Pokuty</t>
  </si>
  <si>
    <t>15355.50</t>
  </si>
  <si>
    <t>Inventár</t>
  </si>
  <si>
    <t>Nákup výpočt.techniky</t>
  </si>
  <si>
    <t>Interier</t>
  </si>
  <si>
    <t>Transfery z Fondu na podporu umenia</t>
  </si>
  <si>
    <t>Transfer z BSK</t>
  </si>
  <si>
    <t>Rozpočet</t>
  </si>
  <si>
    <t>Príjmy z prenájmov - KINOX SK s.r.o.</t>
  </si>
  <si>
    <t>Príjmy za služby - KINOX SK s.r.o.</t>
  </si>
  <si>
    <t>Špeciálne služby</t>
  </si>
  <si>
    <t>Hnoráre</t>
  </si>
  <si>
    <t>Strojov a prístrojov</t>
  </si>
  <si>
    <t>Skutočnoswť</t>
  </si>
  <si>
    <t>Potraviny</t>
  </si>
  <si>
    <t>% plnenie</t>
  </si>
  <si>
    <t>Granty</t>
  </si>
  <si>
    <t>Nákup kníh</t>
  </si>
  <si>
    <t>Klim.jednotka</t>
  </si>
  <si>
    <t>Čerpanie rozpočtu k 31.12.2023</t>
  </si>
  <si>
    <t xml:space="preserve"> </t>
  </si>
  <si>
    <t>%plnenie</t>
  </si>
  <si>
    <t>% pnenie</t>
  </si>
  <si>
    <t>Príjmy za služby - ZUŠ kino</t>
  </si>
  <si>
    <t>Príjmy  za služby</t>
  </si>
  <si>
    <t>Energie</t>
  </si>
  <si>
    <t>Všeobecný materiál  DZ</t>
  </si>
  <si>
    <t>Údržba budovy</t>
  </si>
  <si>
    <t>Počítače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</si>
</sst>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64" formatCode="&quot; &quot;#,##0.00&quot;    &quot;;&quot;-&quot;#,##0.00&quot;    &quot;;&quot; -&quot;00&quot;    &quot;;&quot; &quot;@&quot; &quot;"/>
    <numFmt numFmtId="165" formatCode="&quot; &quot;#,##0&quot;    &quot;;&quot;-&quot;#,##0&quot;    &quot;;&quot; -&quot;00&quot;    &quot;;&quot; &quot;@&quot; &quot;"/>
    <numFmt numFmtId="166" formatCode="_-* #,##0.00_-;\-* #,##0.00_-;_-* &quot;-&quot;_-;_-@_-"/>
    <numFmt numFmtId="167" formatCode="_-* #,##0.000_-;\-* #,##0.000_-;_-* &quot;-&quot;_-;_-@_-"/>
  </numFmts>
  <fonts count="38" x14ac:knownFonts="1">
    <font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color rgb="FFFFFFFF"/>
      <name val="Calibri"/>
      <family val="2"/>
      <charset val="238"/>
    </font>
    <font>
      <b/>
      <sz val="20"/>
      <color rgb="FF000000"/>
      <name val="Calibri"/>
      <family val="2"/>
      <charset val="238"/>
    </font>
    <font>
      <sz val="8"/>
      <color rgb="FF000000"/>
      <name val="Arial"/>
      <family val="2"/>
      <charset val="238"/>
    </font>
    <font>
      <sz val="14"/>
      <color rgb="FF000000"/>
      <name val="Arial CE"/>
      <charset val="238"/>
    </font>
    <font>
      <b/>
      <sz val="10"/>
      <color rgb="FF000000"/>
      <name val="Arial CE"/>
      <charset val="238"/>
    </font>
    <font>
      <b/>
      <sz val="8"/>
      <color rgb="FF000000"/>
      <name val="Arial CE"/>
      <charset val="238"/>
    </font>
    <font>
      <b/>
      <sz val="8"/>
      <color rgb="FF000000"/>
      <name val="Arial"/>
      <family val="2"/>
      <charset val="238"/>
    </font>
    <font>
      <sz val="5"/>
      <color rgb="FF000000"/>
      <name val="Arial"/>
      <family val="2"/>
      <charset val="238"/>
    </font>
    <font>
      <b/>
      <sz val="8"/>
      <color rgb="FFFF0000"/>
      <name val="Arial CE"/>
      <charset val="238"/>
    </font>
    <font>
      <b/>
      <sz val="10"/>
      <color rgb="FFFF0000"/>
      <name val="Arial CE"/>
      <charset val="238"/>
    </font>
    <font>
      <b/>
      <sz val="9"/>
      <color rgb="FF000000"/>
      <name val="Arial CE"/>
      <charset val="238"/>
    </font>
    <font>
      <sz val="8"/>
      <color rgb="FF000000"/>
      <name val="Arial CE"/>
      <charset val="238"/>
    </font>
    <font>
      <b/>
      <sz val="11"/>
      <color rgb="FF000000"/>
      <name val="Arial CE"/>
      <charset val="238"/>
    </font>
    <font>
      <b/>
      <sz val="14"/>
      <color rgb="FF000000"/>
      <name val="Arial CE"/>
      <charset val="238"/>
    </font>
    <font>
      <b/>
      <sz val="10"/>
      <color rgb="FF7030A0"/>
      <name val="Arial CE"/>
      <charset val="238"/>
    </font>
    <font>
      <sz val="5"/>
      <color rgb="FF000000"/>
      <name val="Arial CE"/>
      <charset val="238"/>
    </font>
    <font>
      <sz val="5"/>
      <color rgb="FF000000"/>
      <name val="Calibri"/>
      <family val="2"/>
      <charset val="238"/>
    </font>
    <font>
      <b/>
      <sz val="12"/>
      <color rgb="FF000000"/>
      <name val="Arial CE"/>
      <charset val="238"/>
    </font>
    <font>
      <sz val="9"/>
      <color rgb="FF000000"/>
      <name val="Arial CE"/>
      <charset val="238"/>
    </font>
    <font>
      <sz val="10"/>
      <color rgb="FF000000"/>
      <name val="Arial CE"/>
      <charset val="238"/>
    </font>
    <font>
      <b/>
      <sz val="8"/>
      <color rgb="FF7030A0"/>
      <name val="Arial CE"/>
      <charset val="238"/>
    </font>
    <font>
      <b/>
      <sz val="10"/>
      <color rgb="FF00000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22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6"/>
      <color rgb="FF000000"/>
      <name val="Arial CE"/>
      <charset val="238"/>
    </font>
    <font>
      <sz val="16"/>
      <color rgb="FF000000"/>
      <name val="Arial CE"/>
      <charset val="238"/>
    </font>
    <font>
      <b/>
      <sz val="7"/>
      <color rgb="FF000000"/>
      <name val="Arial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b/>
      <sz val="9"/>
      <color rgb="FF000000"/>
      <name val="Arial"/>
      <family val="2"/>
      <charset val="238"/>
    </font>
    <font>
      <sz val="8"/>
      <color theme="0"/>
      <name val="Arial CE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color rgb="FFFF0000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rgb="FFC0C0C0"/>
      </patternFill>
    </fill>
    <fill>
      <patternFill patternType="solid">
        <fgColor theme="0"/>
        <bgColor rgb="FFBFBFB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9D9D9"/>
      </patternFill>
    </fill>
    <fill>
      <patternFill patternType="solid">
        <fgColor theme="0"/>
        <bgColor rgb="FFFFFFFF"/>
      </patternFill>
    </fill>
    <fill>
      <patternFill patternType="solid">
        <fgColor theme="0" tint="-0.14999847407452621"/>
        <bgColor rgb="FFD9D9D9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rgb="FFD9D9D9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D9D9D9"/>
      </patternFill>
    </fill>
    <fill>
      <patternFill patternType="solid">
        <fgColor theme="9" tint="0.39997558519241921"/>
        <bgColor rgb="FFFFFFFF"/>
      </patternFill>
    </fill>
    <fill>
      <patternFill patternType="solid">
        <fgColor theme="9" tint="0.39997558519241921"/>
        <bgColor rgb="FFBFBFBF"/>
      </patternFill>
    </fill>
    <fill>
      <patternFill patternType="solid">
        <fgColor theme="9" tint="0.39997558519241921"/>
        <bgColor rgb="FFC0C0C0"/>
      </patternFill>
    </fill>
  </fills>
  <borders count="1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2" borderId="1" applyNumberFormat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59">
    <xf numFmtId="0" fontId="0" fillId="0" borderId="0" xfId="0"/>
    <xf numFmtId="164" fontId="1" fillId="0" borderId="0" xfId="1"/>
    <xf numFmtId="0" fontId="3" fillId="0" borderId="0" xfId="0" applyFont="1"/>
    <xf numFmtId="0" fontId="3" fillId="0" borderId="0" xfId="0" applyFont="1" applyAlignment="1">
      <alignment horizontal="left"/>
    </xf>
    <xf numFmtId="164" fontId="4" fillId="0" borderId="0" xfId="1" applyFont="1" applyAlignment="1">
      <alignment horizontal="center"/>
    </xf>
    <xf numFmtId="0" fontId="5" fillId="0" borderId="0" xfId="0" applyFont="1"/>
    <xf numFmtId="0" fontId="0" fillId="3" borderId="2" xfId="0" applyFill="1" applyBorder="1"/>
    <xf numFmtId="0" fontId="6" fillId="3" borderId="2" xfId="0" applyFont="1" applyFill="1" applyBorder="1"/>
    <xf numFmtId="164" fontId="7" fillId="3" borderId="2" xfId="1" applyFont="1" applyFill="1" applyBorder="1" applyAlignment="1">
      <alignment horizontal="center"/>
    </xf>
    <xf numFmtId="0" fontId="10" fillId="3" borderId="2" xfId="0" applyFont="1" applyFill="1" applyBorder="1"/>
    <xf numFmtId="0" fontId="8" fillId="4" borderId="2" xfId="1" applyNumberFormat="1" applyFont="1" applyFill="1" applyBorder="1" applyAlignment="1">
      <alignment horizontal="center"/>
    </xf>
    <xf numFmtId="0" fontId="6" fillId="5" borderId="2" xfId="0" applyFont="1" applyFill="1" applyBorder="1"/>
    <xf numFmtId="0" fontId="0" fillId="5" borderId="2" xfId="0" applyFill="1" applyBorder="1"/>
    <xf numFmtId="0" fontId="11" fillId="5" borderId="2" xfId="0" applyFont="1" applyFill="1" applyBorder="1" applyAlignment="1">
      <alignment wrapText="1"/>
    </xf>
    <xf numFmtId="164" fontId="12" fillId="5" borderId="2" xfId="1" applyFont="1" applyFill="1" applyBorder="1" applyAlignment="1">
      <alignment horizontal="right" wrapText="1"/>
    </xf>
    <xf numFmtId="0" fontId="13" fillId="0" borderId="2" xfId="0" applyFont="1" applyBorder="1"/>
    <xf numFmtId="0" fontId="7" fillId="0" borderId="2" xfId="0" applyFont="1" applyBorder="1"/>
    <xf numFmtId="164" fontId="4" fillId="0" borderId="0" xfId="1" applyFont="1"/>
    <xf numFmtId="164" fontId="8" fillId="6" borderId="2" xfId="1" applyFont="1" applyFill="1" applyBorder="1" applyAlignment="1">
      <alignment horizontal="right"/>
    </xf>
    <xf numFmtId="164" fontId="4" fillId="6" borderId="2" xfId="1" applyFont="1" applyFill="1" applyBorder="1" applyAlignment="1">
      <alignment horizontal="right"/>
    </xf>
    <xf numFmtId="164" fontId="4" fillId="0" borderId="2" xfId="1" applyFont="1" applyBorder="1" applyAlignment="1">
      <alignment horizontal="right"/>
    </xf>
    <xf numFmtId="0" fontId="7" fillId="3" borderId="2" xfId="0" applyFont="1" applyFill="1" applyBorder="1"/>
    <xf numFmtId="164" fontId="7" fillId="4" borderId="2" xfId="1" applyFont="1" applyFill="1" applyBorder="1" applyAlignment="1">
      <alignment horizontal="right"/>
    </xf>
    <xf numFmtId="164" fontId="4" fillId="0" borderId="2" xfId="1" applyFont="1" applyBorder="1"/>
    <xf numFmtId="0" fontId="4" fillId="0" borderId="2" xfId="0" applyFont="1" applyBorder="1"/>
    <xf numFmtId="0" fontId="13" fillId="6" borderId="2" xfId="0" applyFont="1" applyFill="1" applyBorder="1"/>
    <xf numFmtId="164" fontId="4" fillId="6" borderId="2" xfId="1" applyFont="1" applyFill="1" applyBorder="1" applyAlignment="1">
      <alignment horizontal="center"/>
    </xf>
    <xf numFmtId="0" fontId="4" fillId="3" borderId="2" xfId="0" applyFont="1" applyFill="1" applyBorder="1"/>
    <xf numFmtId="0" fontId="7" fillId="6" borderId="2" xfId="0" applyFont="1" applyFill="1" applyBorder="1"/>
    <xf numFmtId="0" fontId="4" fillId="6" borderId="2" xfId="0" applyFont="1" applyFill="1" applyBorder="1"/>
    <xf numFmtId="164" fontId="12" fillId="6" borderId="2" xfId="1" applyFont="1" applyFill="1" applyBorder="1" applyAlignment="1">
      <alignment horizontal="right" wrapText="1"/>
    </xf>
    <xf numFmtId="164" fontId="7" fillId="0" borderId="2" xfId="1" applyFont="1" applyBorder="1" applyAlignment="1">
      <alignment horizontal="right"/>
    </xf>
    <xf numFmtId="164" fontId="13" fillId="0" borderId="2" xfId="1" applyFont="1" applyBorder="1" applyAlignment="1">
      <alignment horizontal="right"/>
    </xf>
    <xf numFmtId="164" fontId="7" fillId="3" borderId="2" xfId="1" applyFont="1" applyFill="1" applyBorder="1" applyAlignment="1">
      <alignment horizontal="right"/>
    </xf>
    <xf numFmtId="164" fontId="13" fillId="0" borderId="2" xfId="1" applyFont="1" applyBorder="1"/>
    <xf numFmtId="0" fontId="7" fillId="5" borderId="2" xfId="0" applyFont="1" applyFill="1" applyBorder="1"/>
    <xf numFmtId="0" fontId="7" fillId="4" borderId="2" xfId="0" applyFont="1" applyFill="1" applyBorder="1"/>
    <xf numFmtId="164" fontId="13" fillId="6" borderId="2" xfId="1" applyFont="1" applyFill="1" applyBorder="1" applyAlignment="1">
      <alignment horizontal="right"/>
    </xf>
    <xf numFmtId="164" fontId="1" fillId="0" borderId="2" xfId="1" applyBorder="1" applyAlignment="1">
      <alignment horizontal="center"/>
    </xf>
    <xf numFmtId="164" fontId="7" fillId="6" borderId="2" xfId="1" applyFont="1" applyFill="1" applyBorder="1" applyAlignment="1">
      <alignment horizontal="right"/>
    </xf>
    <xf numFmtId="164" fontId="8" fillId="0" borderId="2" xfId="1" applyFont="1" applyBorder="1" applyAlignment="1">
      <alignment horizontal="right"/>
    </xf>
    <xf numFmtId="0" fontId="8" fillId="0" borderId="2" xfId="0" applyFont="1" applyBorder="1"/>
    <xf numFmtId="0" fontId="0" fillId="0" borderId="2" xfId="0" applyBorder="1"/>
    <xf numFmtId="0" fontId="13" fillId="4" borderId="2" xfId="0" applyFont="1" applyFill="1" applyBorder="1"/>
    <xf numFmtId="164" fontId="4" fillId="4" borderId="2" xfId="1" applyFont="1" applyFill="1" applyBorder="1" applyAlignment="1">
      <alignment horizontal="right"/>
    </xf>
    <xf numFmtId="0" fontId="8" fillId="3" borderId="2" xfId="0" applyFont="1" applyFill="1" applyBorder="1"/>
    <xf numFmtId="0" fontId="14" fillId="6" borderId="2" xfId="0" applyFont="1" applyFill="1" applyBorder="1"/>
    <xf numFmtId="0" fontId="15" fillId="0" borderId="2" xfId="0" applyFont="1" applyBorder="1"/>
    <xf numFmtId="164" fontId="1" fillId="3" borderId="2" xfId="1" applyFill="1" applyBorder="1" applyAlignment="1">
      <alignment horizontal="right"/>
    </xf>
    <xf numFmtId="164" fontId="9" fillId="4" borderId="2" xfId="1" applyFont="1" applyFill="1" applyBorder="1" applyAlignment="1">
      <alignment horizontal="right"/>
    </xf>
    <xf numFmtId="164" fontId="1" fillId="0" borderId="2" xfId="1" applyBorder="1"/>
    <xf numFmtId="0" fontId="16" fillId="3" borderId="2" xfId="0" applyFont="1" applyFill="1" applyBorder="1"/>
    <xf numFmtId="0" fontId="10" fillId="4" borderId="2" xfId="0" applyFont="1" applyFill="1" applyBorder="1"/>
    <xf numFmtId="0" fontId="11" fillId="3" borderId="2" xfId="0" applyFont="1" applyFill="1" applyBorder="1"/>
    <xf numFmtId="164" fontId="10" fillId="3" borderId="2" xfId="1" applyFont="1" applyFill="1" applyBorder="1"/>
    <xf numFmtId="164" fontId="17" fillId="3" borderId="2" xfId="1" applyFont="1" applyFill="1" applyBorder="1" applyAlignment="1">
      <alignment horizontal="center"/>
    </xf>
    <xf numFmtId="164" fontId="4" fillId="4" borderId="2" xfId="1" applyFont="1" applyFill="1" applyBorder="1"/>
    <xf numFmtId="164" fontId="18" fillId="4" borderId="2" xfId="1" applyFont="1" applyFill="1" applyBorder="1"/>
    <xf numFmtId="0" fontId="12" fillId="5" borderId="2" xfId="0" applyFont="1" applyFill="1" applyBorder="1"/>
    <xf numFmtId="164" fontId="12" fillId="5" borderId="2" xfId="1" applyFont="1" applyFill="1" applyBorder="1" applyAlignment="1">
      <alignment horizontal="right"/>
    </xf>
    <xf numFmtId="164" fontId="1" fillId="4" borderId="2" xfId="1" applyFill="1" applyBorder="1"/>
    <xf numFmtId="0" fontId="20" fillId="0" borderId="2" xfId="0" applyFont="1" applyBorder="1"/>
    <xf numFmtId="0" fontId="12" fillId="0" borderId="2" xfId="0" applyFont="1" applyBorder="1"/>
    <xf numFmtId="0" fontId="11" fillId="6" borderId="2" xfId="0" applyFont="1" applyFill="1" applyBorder="1"/>
    <xf numFmtId="0" fontId="6" fillId="6" borderId="2" xfId="0" applyFont="1" applyFill="1" applyBorder="1"/>
    <xf numFmtId="0" fontId="21" fillId="6" borderId="2" xfId="0" applyFont="1" applyFill="1" applyBorder="1"/>
    <xf numFmtId="0" fontId="23" fillId="5" borderId="2" xfId="0" applyFont="1" applyFill="1" applyBorder="1"/>
    <xf numFmtId="164" fontId="8" fillId="5" borderId="2" xfId="1" applyFont="1" applyFill="1" applyBorder="1" applyAlignment="1">
      <alignment horizontal="right"/>
    </xf>
    <xf numFmtId="0" fontId="20" fillId="6" borderId="2" xfId="0" applyFont="1" applyFill="1" applyBorder="1"/>
    <xf numFmtId="0" fontId="0" fillId="6" borderId="2" xfId="0" applyFill="1" applyBorder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7" fillId="3" borderId="3" xfId="0" applyFont="1" applyFill="1" applyBorder="1"/>
    <xf numFmtId="0" fontId="7" fillId="3" borderId="4" xfId="0" applyFont="1" applyFill="1" applyBorder="1"/>
    <xf numFmtId="0" fontId="7" fillId="3" borderId="5" xfId="0" applyFont="1" applyFill="1" applyBorder="1"/>
    <xf numFmtId="0" fontId="7" fillId="3" borderId="6" xfId="0" applyFont="1" applyFill="1" applyBorder="1"/>
    <xf numFmtId="0" fontId="7" fillId="3" borderId="0" xfId="0" applyFont="1" applyFill="1"/>
    <xf numFmtId="0" fontId="7" fillId="0" borderId="8" xfId="0" applyFont="1" applyBorder="1"/>
    <xf numFmtId="0" fontId="7" fillId="0" borderId="6" xfId="0" applyFont="1" applyBorder="1"/>
    <xf numFmtId="164" fontId="7" fillId="0" borderId="6" xfId="1" applyFont="1" applyBorder="1"/>
    <xf numFmtId="0" fontId="13" fillId="0" borderId="9" xfId="0" applyFont="1" applyBorder="1"/>
    <xf numFmtId="165" fontId="4" fillId="6" borderId="2" xfId="1" applyNumberFormat="1" applyFont="1" applyFill="1" applyBorder="1" applyAlignment="1">
      <alignment horizontal="left" vertical="top"/>
    </xf>
    <xf numFmtId="0" fontId="7" fillId="3" borderId="9" xfId="0" applyFont="1" applyFill="1" applyBorder="1"/>
    <xf numFmtId="0" fontId="7" fillId="0" borderId="9" xfId="0" applyFont="1" applyBorder="1"/>
    <xf numFmtId="164" fontId="7" fillId="0" borderId="2" xfId="1" applyFont="1" applyBorder="1"/>
    <xf numFmtId="164" fontId="8" fillId="4" borderId="2" xfId="1" applyFont="1" applyFill="1" applyBorder="1"/>
    <xf numFmtId="164" fontId="8" fillId="0" borderId="2" xfId="1" applyFont="1" applyBorder="1"/>
    <xf numFmtId="0" fontId="13" fillId="0" borderId="6" xfId="0" applyFont="1" applyBorder="1"/>
    <xf numFmtId="0" fontId="0" fillId="0" borderId="6" xfId="0" applyBorder="1"/>
    <xf numFmtId="0" fontId="13" fillId="0" borderId="8" xfId="0" applyFont="1" applyBorder="1"/>
    <xf numFmtId="0" fontId="7" fillId="0" borderId="0" xfId="0" applyFont="1"/>
    <xf numFmtId="0" fontId="13" fillId="0" borderId="0" xfId="0" applyFont="1"/>
    <xf numFmtId="0" fontId="28" fillId="0" borderId="0" xfId="0" applyFont="1"/>
    <xf numFmtId="0" fontId="29" fillId="0" borderId="0" xfId="0" applyFont="1"/>
    <xf numFmtId="0" fontId="7" fillId="6" borderId="0" xfId="0" applyFont="1" applyFill="1"/>
    <xf numFmtId="164" fontId="1" fillId="6" borderId="0" xfId="1" applyFill="1"/>
    <xf numFmtId="164" fontId="30" fillId="3" borderId="2" xfId="1" applyFont="1" applyFill="1" applyBorder="1" applyAlignment="1">
      <alignment horizontal="center"/>
    </xf>
    <xf numFmtId="164" fontId="7" fillId="3" borderId="10" xfId="1" applyFont="1" applyFill="1" applyBorder="1" applyAlignment="1">
      <alignment horizontal="center"/>
    </xf>
    <xf numFmtId="0" fontId="7" fillId="3" borderId="8" xfId="0" applyFont="1" applyFill="1" applyBorder="1"/>
    <xf numFmtId="0" fontId="10" fillId="3" borderId="6" xfId="0" applyFont="1" applyFill="1" applyBorder="1"/>
    <xf numFmtId="0" fontId="7" fillId="9" borderId="2" xfId="0" applyFont="1" applyFill="1" applyBorder="1"/>
    <xf numFmtId="0" fontId="31" fillId="9" borderId="2" xfId="0" applyFont="1" applyFill="1" applyBorder="1"/>
    <xf numFmtId="0" fontId="32" fillId="6" borderId="2" xfId="0" applyFont="1" applyFill="1" applyBorder="1"/>
    <xf numFmtId="164" fontId="8" fillId="10" borderId="2" xfId="1" applyFont="1" applyFill="1" applyBorder="1" applyAlignment="1">
      <alignment horizontal="right"/>
    </xf>
    <xf numFmtId="0" fontId="21" fillId="0" borderId="2" xfId="0" applyFont="1" applyBorder="1"/>
    <xf numFmtId="164" fontId="33" fillId="6" borderId="2" xfId="1" applyFont="1" applyFill="1" applyBorder="1" applyAlignment="1">
      <alignment horizontal="right"/>
    </xf>
    <xf numFmtId="0" fontId="12" fillId="7" borderId="2" xfId="0" applyFont="1" applyFill="1" applyBorder="1"/>
    <xf numFmtId="164" fontId="8" fillId="8" borderId="2" xfId="1" applyFont="1" applyFill="1" applyBorder="1" applyAlignment="1">
      <alignment horizontal="right"/>
    </xf>
    <xf numFmtId="4" fontId="8" fillId="8" borderId="2" xfId="1" applyNumberFormat="1" applyFont="1" applyFill="1" applyBorder="1" applyAlignment="1">
      <alignment horizontal="right"/>
    </xf>
    <xf numFmtId="0" fontId="8" fillId="4" borderId="10" xfId="1" applyNumberFormat="1" applyFont="1" applyFill="1" applyBorder="1" applyAlignment="1">
      <alignment horizontal="center"/>
    </xf>
    <xf numFmtId="164" fontId="12" fillId="5" borderId="10" xfId="1" applyFont="1" applyFill="1" applyBorder="1" applyAlignment="1">
      <alignment horizontal="right" wrapText="1"/>
    </xf>
    <xf numFmtId="164" fontId="8" fillId="6" borderId="10" xfId="1" applyFont="1" applyFill="1" applyBorder="1" applyAlignment="1">
      <alignment horizontal="right"/>
    </xf>
    <xf numFmtId="164" fontId="4" fillId="6" borderId="10" xfId="1" applyFont="1" applyFill="1" applyBorder="1" applyAlignment="1">
      <alignment horizontal="right"/>
    </xf>
    <xf numFmtId="164" fontId="4" fillId="0" borderId="10" xfId="1" applyFont="1" applyBorder="1" applyAlignment="1">
      <alignment horizontal="right"/>
    </xf>
    <xf numFmtId="164" fontId="7" fillId="4" borderId="10" xfId="1" applyFont="1" applyFill="1" applyBorder="1" applyAlignment="1">
      <alignment horizontal="right"/>
    </xf>
    <xf numFmtId="164" fontId="4" fillId="0" borderId="10" xfId="1" applyFont="1" applyBorder="1"/>
    <xf numFmtId="164" fontId="4" fillId="0" borderId="11" xfId="0" applyNumberFormat="1" applyFont="1" applyBorder="1"/>
    <xf numFmtId="164" fontId="30" fillId="3" borderId="10" xfId="1" applyFont="1" applyFill="1" applyBorder="1" applyAlignment="1">
      <alignment horizontal="center"/>
    </xf>
    <xf numFmtId="164" fontId="12" fillId="6" borderId="10" xfId="1" applyFont="1" applyFill="1" applyBorder="1" applyAlignment="1">
      <alignment horizontal="right" wrapText="1"/>
    </xf>
    <xf numFmtId="164" fontId="7" fillId="0" borderId="10" xfId="1" applyFont="1" applyBorder="1" applyAlignment="1">
      <alignment horizontal="right"/>
    </xf>
    <xf numFmtId="164" fontId="7" fillId="3" borderId="10" xfId="1" applyFont="1" applyFill="1" applyBorder="1" applyAlignment="1">
      <alignment horizontal="right"/>
    </xf>
    <xf numFmtId="164" fontId="13" fillId="0" borderId="10" xfId="1" applyFont="1" applyBorder="1" applyAlignment="1">
      <alignment horizontal="right"/>
    </xf>
    <xf numFmtId="164" fontId="8" fillId="0" borderId="10" xfId="1" applyFont="1" applyBorder="1" applyAlignment="1">
      <alignment horizontal="right"/>
    </xf>
    <xf numFmtId="0" fontId="19" fillId="9" borderId="2" xfId="0" applyFont="1" applyFill="1" applyBorder="1"/>
    <xf numFmtId="164" fontId="7" fillId="9" borderId="2" xfId="1" applyFont="1" applyFill="1" applyBorder="1" applyAlignment="1">
      <alignment horizontal="center"/>
    </xf>
    <xf numFmtId="164" fontId="4" fillId="10" borderId="2" xfId="1" applyFont="1" applyFill="1" applyBorder="1"/>
    <xf numFmtId="164" fontId="1" fillId="10" borderId="2" xfId="1" applyFill="1" applyBorder="1"/>
    <xf numFmtId="164" fontId="4" fillId="4" borderId="10" xfId="1" applyFont="1" applyFill="1" applyBorder="1" applyAlignment="1">
      <alignment horizontal="right"/>
    </xf>
    <xf numFmtId="164" fontId="7" fillId="6" borderId="10" xfId="1" applyFont="1" applyFill="1" applyBorder="1" applyAlignment="1">
      <alignment horizontal="right"/>
    </xf>
    <xf numFmtId="164" fontId="9" fillId="4" borderId="10" xfId="1" applyFont="1" applyFill="1" applyBorder="1" applyAlignment="1">
      <alignment horizontal="right"/>
    </xf>
    <xf numFmtId="164" fontId="1" fillId="0" borderId="10" xfId="1" applyBorder="1"/>
    <xf numFmtId="164" fontId="13" fillId="0" borderId="10" xfId="1" applyFont="1" applyBorder="1"/>
    <xf numFmtId="164" fontId="18" fillId="4" borderId="10" xfId="1" applyFont="1" applyFill="1" applyBorder="1"/>
    <xf numFmtId="164" fontId="13" fillId="6" borderId="10" xfId="1" applyFont="1" applyFill="1" applyBorder="1" applyAlignment="1">
      <alignment horizontal="right"/>
    </xf>
    <xf numFmtId="164" fontId="12" fillId="5" borderId="10" xfId="1" applyFont="1" applyFill="1" applyBorder="1" applyAlignment="1">
      <alignment horizontal="right"/>
    </xf>
    <xf numFmtId="164" fontId="1" fillId="10" borderId="10" xfId="1" applyFill="1" applyBorder="1"/>
    <xf numFmtId="164" fontId="8" fillId="10" borderId="10" xfId="1" applyFont="1" applyFill="1" applyBorder="1" applyAlignment="1">
      <alignment horizontal="right"/>
    </xf>
    <xf numFmtId="164" fontId="33" fillId="6" borderId="10" xfId="1" applyFont="1" applyFill="1" applyBorder="1" applyAlignment="1">
      <alignment horizontal="right"/>
    </xf>
    <xf numFmtId="164" fontId="8" fillId="8" borderId="10" xfId="1" applyFont="1" applyFill="1" applyBorder="1" applyAlignment="1">
      <alignment horizontal="right"/>
    </xf>
    <xf numFmtId="164" fontId="8" fillId="5" borderId="10" xfId="1" applyFont="1" applyFill="1" applyBorder="1" applyAlignment="1">
      <alignment horizontal="right"/>
    </xf>
    <xf numFmtId="164" fontId="8" fillId="4" borderId="2" xfId="1" applyFont="1" applyFill="1" applyBorder="1" applyAlignment="1">
      <alignment horizontal="center"/>
    </xf>
    <xf numFmtId="164" fontId="10" fillId="3" borderId="10" xfId="1" applyFont="1" applyFill="1" applyBorder="1"/>
    <xf numFmtId="164" fontId="7" fillId="0" borderId="10" xfId="1" applyFont="1" applyBorder="1"/>
    <xf numFmtId="164" fontId="30" fillId="12" borderId="9" xfId="1" applyFont="1" applyFill="1" applyBorder="1" applyAlignment="1">
      <alignment horizontal="center"/>
    </xf>
    <xf numFmtId="164" fontId="30" fillId="12" borderId="2" xfId="1" applyFont="1" applyFill="1" applyBorder="1" applyAlignment="1">
      <alignment horizontal="center"/>
    </xf>
    <xf numFmtId="164" fontId="30" fillId="12" borderId="10" xfId="1" applyFont="1" applyFill="1" applyBorder="1" applyAlignment="1">
      <alignment horizontal="center"/>
    </xf>
    <xf numFmtId="164" fontId="34" fillId="3" borderId="6" xfId="1" applyFont="1" applyFill="1" applyBorder="1"/>
    <xf numFmtId="164" fontId="34" fillId="3" borderId="12" xfId="1" applyFont="1" applyFill="1" applyBorder="1"/>
    <xf numFmtId="164" fontId="8" fillId="4" borderId="10" xfId="1" applyFont="1" applyFill="1" applyBorder="1"/>
    <xf numFmtId="164" fontId="8" fillId="0" borderId="10" xfId="1" applyFont="1" applyBorder="1"/>
    <xf numFmtId="164" fontId="1" fillId="4" borderId="10" xfId="1" applyFill="1" applyBorder="1"/>
    <xf numFmtId="164" fontId="8" fillId="4" borderId="10" xfId="1" applyFont="1" applyFill="1" applyBorder="1" applyAlignment="1">
      <alignment horizontal="center"/>
    </xf>
    <xf numFmtId="0" fontId="0" fillId="7" borderId="0" xfId="0" applyFill="1"/>
    <xf numFmtId="165" fontId="10" fillId="3" borderId="11" xfId="1" applyNumberFormat="1" applyFont="1" applyFill="1" applyBorder="1" applyAlignment="1">
      <alignment horizontal="center" vertical="top"/>
    </xf>
    <xf numFmtId="165" fontId="34" fillId="3" borderId="11" xfId="1" applyNumberFormat="1" applyFont="1" applyFill="1" applyBorder="1" applyAlignment="1">
      <alignment horizontal="center" vertical="top"/>
    </xf>
    <xf numFmtId="165" fontId="7" fillId="0" borderId="11" xfId="1" applyNumberFormat="1" applyFont="1" applyBorder="1" applyAlignment="1">
      <alignment horizontal="center" vertical="top"/>
    </xf>
    <xf numFmtId="165" fontId="13" fillId="0" borderId="11" xfId="1" applyNumberFormat="1" applyFont="1" applyBorder="1" applyAlignment="1">
      <alignment horizontal="center" vertical="top"/>
    </xf>
    <xf numFmtId="165" fontId="4" fillId="6" borderId="11" xfId="1" applyNumberFormat="1" applyFont="1" applyFill="1" applyBorder="1" applyAlignment="1">
      <alignment horizontal="center" vertical="top"/>
    </xf>
    <xf numFmtId="0" fontId="30" fillId="7" borderId="0" xfId="0" applyFont="1" applyFill="1"/>
    <xf numFmtId="0" fontId="32" fillId="9" borderId="2" xfId="0" applyFont="1" applyFill="1" applyBorder="1"/>
    <xf numFmtId="0" fontId="13" fillId="9" borderId="2" xfId="0" applyFont="1" applyFill="1" applyBorder="1"/>
    <xf numFmtId="164" fontId="4" fillId="10" borderId="2" xfId="1" applyFont="1" applyFill="1" applyBorder="1" applyAlignment="1">
      <alignment horizontal="right"/>
    </xf>
    <xf numFmtId="164" fontId="4" fillId="10" borderId="10" xfId="1" applyFont="1" applyFill="1" applyBorder="1" applyAlignment="1">
      <alignment horizontal="right"/>
    </xf>
    <xf numFmtId="9" fontId="7" fillId="10" borderId="10" xfId="3" applyFont="1" applyFill="1" applyBorder="1" applyAlignment="1">
      <alignment horizontal="right"/>
    </xf>
    <xf numFmtId="9" fontId="7" fillId="9" borderId="10" xfId="3" applyFont="1" applyFill="1" applyBorder="1" applyAlignment="1">
      <alignment horizontal="center"/>
    </xf>
    <xf numFmtId="9" fontId="7" fillId="15" borderId="10" xfId="3" applyFont="1" applyFill="1" applyBorder="1" applyAlignment="1">
      <alignment horizontal="right"/>
    </xf>
    <xf numFmtId="9" fontId="4" fillId="15" borderId="10" xfId="3" applyFont="1" applyFill="1" applyBorder="1" applyAlignment="1">
      <alignment horizontal="right"/>
    </xf>
    <xf numFmtId="9" fontId="8" fillId="10" borderId="10" xfId="3" applyFont="1" applyFill="1" applyBorder="1" applyAlignment="1">
      <alignment horizontal="right"/>
    </xf>
    <xf numFmtId="9" fontId="8" fillId="13" borderId="11" xfId="3" applyFont="1" applyFill="1" applyBorder="1"/>
    <xf numFmtId="9" fontId="4" fillId="13" borderId="11" xfId="3" applyFont="1" applyFill="1" applyBorder="1"/>
    <xf numFmtId="9" fontId="24" fillId="13" borderId="11" xfId="3" applyFont="1" applyFill="1" applyBorder="1"/>
    <xf numFmtId="164" fontId="8" fillId="7" borderId="11" xfId="0" applyNumberFormat="1" applyFont="1" applyFill="1" applyBorder="1" applyAlignment="1">
      <alignment horizontal="center"/>
    </xf>
    <xf numFmtId="9" fontId="7" fillId="12" borderId="10" xfId="3" applyFont="1" applyFill="1" applyBorder="1" applyAlignment="1">
      <alignment horizontal="right"/>
    </xf>
    <xf numFmtId="9" fontId="8" fillId="7" borderId="11" xfId="3" applyFont="1" applyFill="1" applyBorder="1"/>
    <xf numFmtId="9" fontId="4" fillId="7" borderId="11" xfId="3" applyFont="1" applyFill="1" applyBorder="1"/>
    <xf numFmtId="9" fontId="4" fillId="11" borderId="11" xfId="3" applyFont="1" applyFill="1" applyBorder="1"/>
    <xf numFmtId="9" fontId="4" fillId="19" borderId="10" xfId="3" applyFont="1" applyFill="1" applyBorder="1" applyAlignment="1">
      <alignment horizontal="right"/>
    </xf>
    <xf numFmtId="9" fontId="7" fillId="19" borderId="10" xfId="3" applyFont="1" applyFill="1" applyBorder="1" applyAlignment="1">
      <alignment horizontal="right"/>
    </xf>
    <xf numFmtId="9" fontId="7" fillId="20" borderId="10" xfId="3" applyFont="1" applyFill="1" applyBorder="1" applyAlignment="1">
      <alignment horizontal="center"/>
    </xf>
    <xf numFmtId="164" fontId="30" fillId="7" borderId="11" xfId="0" applyNumberFormat="1" applyFont="1" applyFill="1" applyBorder="1" applyAlignment="1">
      <alignment horizontal="center"/>
    </xf>
    <xf numFmtId="0" fontId="30" fillId="21" borderId="11" xfId="0" applyFont="1" applyFill="1" applyBorder="1" applyAlignment="1">
      <alignment horizontal="center"/>
    </xf>
    <xf numFmtId="164" fontId="8" fillId="23" borderId="10" xfId="1" applyFont="1" applyFill="1" applyBorder="1" applyAlignment="1">
      <alignment horizontal="right"/>
    </xf>
    <xf numFmtId="164" fontId="4" fillId="23" borderId="10" xfId="1" applyFont="1" applyFill="1" applyBorder="1" applyAlignment="1">
      <alignment horizontal="right"/>
    </xf>
    <xf numFmtId="164" fontId="30" fillId="21" borderId="11" xfId="0" applyNumberFormat="1" applyFont="1" applyFill="1" applyBorder="1" applyAlignment="1">
      <alignment horizontal="center"/>
    </xf>
    <xf numFmtId="164" fontId="4" fillId="21" borderId="11" xfId="0" applyNumberFormat="1" applyFont="1" applyFill="1" applyBorder="1"/>
    <xf numFmtId="164" fontId="7" fillId="23" borderId="10" xfId="1" applyFont="1" applyFill="1" applyBorder="1" applyAlignment="1">
      <alignment horizontal="right"/>
    </xf>
    <xf numFmtId="164" fontId="13" fillId="23" borderId="10" xfId="1" applyFont="1" applyFill="1" applyBorder="1" applyAlignment="1">
      <alignment horizontal="right"/>
    </xf>
    <xf numFmtId="164" fontId="12" fillId="22" borderId="10" xfId="1" applyFont="1" applyFill="1" applyBorder="1" applyAlignment="1">
      <alignment horizontal="right"/>
    </xf>
    <xf numFmtId="9" fontId="7" fillId="23" borderId="10" xfId="3" applyFont="1" applyFill="1" applyBorder="1" applyAlignment="1">
      <alignment horizontal="right"/>
    </xf>
    <xf numFmtId="9" fontId="4" fillId="23" borderId="10" xfId="3" applyFont="1" applyFill="1" applyBorder="1" applyAlignment="1">
      <alignment horizontal="right"/>
    </xf>
    <xf numFmtId="164" fontId="8" fillId="24" borderId="10" xfId="1" applyFont="1" applyFill="1" applyBorder="1" applyAlignment="1">
      <alignment horizontal="right"/>
    </xf>
    <xf numFmtId="164" fontId="4" fillId="24" borderId="10" xfId="1" applyFont="1" applyFill="1" applyBorder="1" applyAlignment="1">
      <alignment horizontal="right"/>
    </xf>
    <xf numFmtId="164" fontId="33" fillId="23" borderId="10" xfId="1" applyFont="1" applyFill="1" applyBorder="1" applyAlignment="1">
      <alignment horizontal="right"/>
    </xf>
    <xf numFmtId="9" fontId="8" fillId="24" borderId="10" xfId="3" applyFont="1" applyFill="1" applyBorder="1" applyAlignment="1">
      <alignment horizontal="right"/>
    </xf>
    <xf numFmtId="9" fontId="8" fillId="21" borderId="11" xfId="3" applyFont="1" applyFill="1" applyBorder="1"/>
    <xf numFmtId="165" fontId="30" fillId="21" borderId="11" xfId="0" applyNumberFormat="1" applyFont="1" applyFill="1" applyBorder="1" applyAlignment="1">
      <alignment horizontal="center"/>
    </xf>
    <xf numFmtId="164" fontId="8" fillId="22" borderId="10" xfId="1" applyFont="1" applyFill="1" applyBorder="1" applyAlignment="1">
      <alignment horizontal="right"/>
    </xf>
    <xf numFmtId="164" fontId="7" fillId="25" borderId="2" xfId="1" applyFont="1" applyFill="1" applyBorder="1" applyAlignment="1">
      <alignment horizontal="center"/>
    </xf>
    <xf numFmtId="0" fontId="33" fillId="5" borderId="10" xfId="1" applyNumberFormat="1" applyFont="1" applyFill="1" applyBorder="1" applyAlignment="1">
      <alignment horizontal="right"/>
    </xf>
    <xf numFmtId="4" fontId="12" fillId="22" borderId="10" xfId="1" applyNumberFormat="1" applyFont="1" applyFill="1" applyBorder="1" applyAlignment="1">
      <alignment horizontal="right"/>
    </xf>
    <xf numFmtId="41" fontId="24" fillId="13" borderId="11" xfId="4" applyFont="1" applyFill="1" applyBorder="1"/>
    <xf numFmtId="166" fontId="4" fillId="21" borderId="11" xfId="4" applyNumberFormat="1" applyFont="1" applyFill="1" applyBorder="1"/>
    <xf numFmtId="166" fontId="8" fillId="21" borderId="11" xfId="4" applyNumberFormat="1" applyFont="1" applyFill="1" applyBorder="1"/>
    <xf numFmtId="0" fontId="12" fillId="6" borderId="2" xfId="0" applyFont="1" applyFill="1" applyBorder="1"/>
    <xf numFmtId="164" fontId="12" fillId="6" borderId="2" xfId="1" applyFont="1" applyFill="1" applyBorder="1" applyAlignment="1">
      <alignment horizontal="right"/>
    </xf>
    <xf numFmtId="164" fontId="12" fillId="6" borderId="10" xfId="1" applyFont="1" applyFill="1" applyBorder="1" applyAlignment="1">
      <alignment horizontal="right"/>
    </xf>
    <xf numFmtId="167" fontId="12" fillId="6" borderId="2" xfId="0" applyNumberFormat="1" applyFont="1" applyFill="1" applyBorder="1"/>
    <xf numFmtId="166" fontId="35" fillId="21" borderId="11" xfId="4" applyNumberFormat="1" applyFont="1" applyFill="1" applyBorder="1"/>
    <xf numFmtId="166" fontId="36" fillId="21" borderId="11" xfId="4" applyNumberFormat="1" applyFont="1" applyFill="1" applyBorder="1"/>
    <xf numFmtId="166" fontId="37" fillId="21" borderId="11" xfId="4" applyNumberFormat="1" applyFont="1" applyFill="1" applyBorder="1"/>
    <xf numFmtId="164" fontId="12" fillId="22" borderId="10" xfId="1" applyFont="1" applyFill="1" applyBorder="1" applyAlignment="1">
      <alignment horizontal="right" wrapText="1"/>
    </xf>
    <xf numFmtId="164" fontId="8" fillId="23" borderId="2" xfId="1" applyFont="1" applyFill="1" applyBorder="1" applyAlignment="1">
      <alignment horizontal="right"/>
    </xf>
    <xf numFmtId="164" fontId="4" fillId="23" borderId="2" xfId="1" applyFont="1" applyFill="1" applyBorder="1" applyAlignment="1">
      <alignment horizontal="right"/>
    </xf>
    <xf numFmtId="164" fontId="4" fillId="21" borderId="11" xfId="1" applyFont="1" applyFill="1" applyBorder="1"/>
    <xf numFmtId="164" fontId="7" fillId="24" borderId="10" xfId="1" applyFont="1" applyFill="1" applyBorder="1" applyAlignment="1">
      <alignment horizontal="right"/>
    </xf>
    <xf numFmtId="164" fontId="4" fillId="21" borderId="0" xfId="1" applyFont="1" applyFill="1"/>
    <xf numFmtId="164" fontId="8" fillId="21" borderId="11" xfId="1" applyFont="1" applyFill="1" applyBorder="1"/>
    <xf numFmtId="164" fontId="30" fillId="21" borderId="11" xfId="1" applyFont="1" applyFill="1" applyBorder="1" applyAlignment="1">
      <alignment horizontal="center"/>
    </xf>
    <xf numFmtId="164" fontId="12" fillId="23" borderId="10" xfId="1" applyFont="1" applyFill="1" applyBorder="1" applyAlignment="1">
      <alignment horizontal="right" wrapText="1"/>
    </xf>
    <xf numFmtId="164" fontId="7" fillId="21" borderId="10" xfId="1" applyFont="1" applyFill="1" applyBorder="1" applyAlignment="1">
      <alignment horizontal="right"/>
    </xf>
    <xf numFmtId="164" fontId="4" fillId="21" borderId="10" xfId="1" applyFont="1" applyFill="1" applyBorder="1" applyAlignment="1">
      <alignment horizontal="right"/>
    </xf>
    <xf numFmtId="164" fontId="7" fillId="25" borderId="10" xfId="1" applyFont="1" applyFill="1" applyBorder="1" applyAlignment="1">
      <alignment horizontal="right"/>
    </xf>
    <xf numFmtId="164" fontId="13" fillId="21" borderId="10" xfId="1" applyFont="1" applyFill="1" applyBorder="1" applyAlignment="1">
      <alignment horizontal="right"/>
    </xf>
    <xf numFmtId="164" fontId="4" fillId="21" borderId="10" xfId="1" applyFont="1" applyFill="1" applyBorder="1"/>
    <xf numFmtId="164" fontId="4" fillId="21" borderId="2" xfId="1" applyFont="1" applyFill="1" applyBorder="1" applyAlignment="1">
      <alignment horizontal="right"/>
    </xf>
    <xf numFmtId="164" fontId="8" fillId="21" borderId="10" xfId="1" applyFont="1" applyFill="1" applyBorder="1" applyAlignment="1">
      <alignment horizontal="right"/>
    </xf>
    <xf numFmtId="164" fontId="7" fillId="22" borderId="10" xfId="1" applyFont="1" applyFill="1" applyBorder="1" applyAlignment="1">
      <alignment horizontal="right" wrapText="1"/>
    </xf>
    <xf numFmtId="164" fontId="7" fillId="25" borderId="10" xfId="1" applyFont="1" applyFill="1" applyBorder="1" applyAlignment="1">
      <alignment horizontal="center"/>
    </xf>
    <xf numFmtId="164" fontId="13" fillId="21" borderId="10" xfId="1" applyFont="1" applyFill="1" applyBorder="1"/>
    <xf numFmtId="166" fontId="37" fillId="21" borderId="11" xfId="3" applyNumberFormat="1" applyFont="1" applyFill="1" applyBorder="1"/>
    <xf numFmtId="164" fontId="37" fillId="4" borderId="2" xfId="1" applyFont="1" applyFill="1" applyBorder="1" applyAlignment="1">
      <alignment horizontal="right"/>
    </xf>
    <xf numFmtId="164" fontId="37" fillId="4" borderId="2" xfId="1" applyFont="1" applyFill="1" applyBorder="1"/>
    <xf numFmtId="164" fontId="37" fillId="4" borderId="10" xfId="1" applyFont="1" applyFill="1" applyBorder="1"/>
    <xf numFmtId="9" fontId="8" fillId="7" borderId="11" xfId="3" applyFont="1" applyFill="1" applyBorder="1" applyAlignment="1">
      <alignment horizontal="center"/>
    </xf>
    <xf numFmtId="9" fontId="4" fillId="0" borderId="11" xfId="3" applyFont="1" applyBorder="1"/>
    <xf numFmtId="9" fontId="8" fillId="17" borderId="11" xfId="3" applyFont="1" applyFill="1" applyBorder="1"/>
    <xf numFmtId="9" fontId="8" fillId="11" borderId="11" xfId="3" applyFont="1" applyFill="1" applyBorder="1"/>
    <xf numFmtId="9" fontId="4" fillId="6" borderId="10" xfId="3" applyFont="1" applyFill="1" applyBorder="1" applyAlignment="1">
      <alignment horizontal="right"/>
    </xf>
    <xf numFmtId="9" fontId="8" fillId="0" borderId="11" xfId="3" applyFont="1" applyBorder="1"/>
    <xf numFmtId="0" fontId="8" fillId="21" borderId="11" xfId="1" applyNumberFormat="1" applyFont="1" applyFill="1" applyBorder="1" applyAlignment="1">
      <alignment horizontal="center"/>
    </xf>
    <xf numFmtId="0" fontId="8" fillId="7" borderId="11" xfId="3" applyNumberFormat="1" applyFont="1" applyFill="1" applyBorder="1" applyAlignment="1">
      <alignment horizontal="center"/>
    </xf>
    <xf numFmtId="0" fontId="7" fillId="3" borderId="2" xfId="1" applyNumberFormat="1" applyFont="1" applyFill="1" applyBorder="1"/>
    <xf numFmtId="0" fontId="8" fillId="21" borderId="11" xfId="0" applyFont="1" applyFill="1" applyBorder="1" applyAlignment="1">
      <alignment horizontal="center"/>
    </xf>
    <xf numFmtId="0" fontId="22" fillId="3" borderId="2" xfId="0" applyFont="1" applyFill="1" applyBorder="1"/>
    <xf numFmtId="0" fontId="7" fillId="3" borderId="7" xfId="0" applyFont="1" applyFill="1" applyBorder="1"/>
    <xf numFmtId="0" fontId="8" fillId="12" borderId="9" xfId="1" applyNumberFormat="1" applyFont="1" applyFill="1" applyBorder="1" applyAlignment="1">
      <alignment horizontal="center"/>
    </xf>
    <xf numFmtId="0" fontId="8" fillId="12" borderId="2" xfId="1" applyNumberFormat="1" applyFont="1" applyFill="1" applyBorder="1" applyAlignment="1">
      <alignment horizontal="center"/>
    </xf>
    <xf numFmtId="0" fontId="8" fillId="12" borderId="10" xfId="1" applyNumberFormat="1" applyFont="1" applyFill="1" applyBorder="1" applyAlignment="1">
      <alignment horizontal="center"/>
    </xf>
    <xf numFmtId="0" fontId="8" fillId="7" borderId="11" xfId="0" applyFont="1" applyFill="1" applyBorder="1" applyAlignment="1">
      <alignment horizontal="center"/>
    </xf>
    <xf numFmtId="0" fontId="8" fillId="4" borderId="2" xfId="1" applyNumberFormat="1" applyFont="1" applyFill="1" applyBorder="1"/>
    <xf numFmtId="0" fontId="8" fillId="4" borderId="10" xfId="1" applyNumberFormat="1" applyFont="1" applyFill="1" applyBorder="1"/>
    <xf numFmtId="0" fontId="8" fillId="21" borderId="11" xfId="0" applyFont="1" applyFill="1" applyBorder="1"/>
    <xf numFmtId="9" fontId="35" fillId="13" borderId="11" xfId="3" applyFont="1" applyFill="1" applyBorder="1"/>
    <xf numFmtId="9" fontId="4" fillId="0" borderId="0" xfId="3" applyFont="1"/>
    <xf numFmtId="9" fontId="4" fillId="7" borderId="11" xfId="3" applyFont="1" applyFill="1" applyBorder="1" applyAlignment="1">
      <alignment horizontal="center"/>
    </xf>
    <xf numFmtId="9" fontId="7" fillId="16" borderId="10" xfId="3" applyFont="1" applyFill="1" applyBorder="1" applyAlignment="1">
      <alignment horizontal="right" wrapText="1"/>
    </xf>
    <xf numFmtId="9" fontId="7" fillId="14" borderId="10" xfId="3" applyFont="1" applyFill="1" applyBorder="1" applyAlignment="1">
      <alignment horizontal="right" wrapText="1"/>
    </xf>
    <xf numFmtId="9" fontId="7" fillId="18" borderId="10" xfId="3" applyFont="1" applyFill="1" applyBorder="1" applyAlignment="1">
      <alignment horizontal="right" wrapText="1"/>
    </xf>
  </cellXfs>
  <cellStyles count="5">
    <cellStyle name="Čiarka" xfId="1" builtinId="3" customBuiltin="1"/>
    <cellStyle name="Čiarka [0]" xfId="4" builtinId="6"/>
    <cellStyle name="Kontrolná bunka" xfId="2" builtinId="23" customBuiltin="1"/>
    <cellStyle name="Normálna" xfId="0" builtinId="0" customBuiltin="1"/>
    <cellStyle name="Percentá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X382"/>
  <sheetViews>
    <sheetView tabSelected="1" view="pageBreakPreview" topLeftCell="A343" zoomScale="110" zoomScaleNormal="130" zoomScaleSheetLayoutView="110" workbookViewId="0">
      <selection activeCell="J341" sqref="J341"/>
    </sheetView>
  </sheetViews>
  <sheetFormatPr defaultRowHeight="12.75" outlineLevelRow="1" x14ac:dyDescent="0.2"/>
  <cols>
    <col min="1" max="1" width="4.7109375" customWidth="1"/>
    <col min="2" max="2" width="6.7109375" customWidth="1"/>
    <col min="3" max="3" width="7.28515625" customWidth="1"/>
    <col min="4" max="4" width="31.85546875" customWidth="1"/>
    <col min="5" max="5" width="13.42578125" style="1" customWidth="1"/>
    <col min="6" max="7" width="13.28515625" style="1" customWidth="1"/>
    <col min="8" max="8" width="13.85546875" style="1" customWidth="1"/>
    <col min="9" max="9" width="16.28515625" customWidth="1"/>
    <col min="10" max="10" width="14.7109375" customWidth="1"/>
    <col min="11" max="11" width="16.28515625" style="254" customWidth="1"/>
  </cols>
  <sheetData>
    <row r="2" spans="1:232" ht="26.25" x14ac:dyDescent="0.4">
      <c r="B2" s="2" t="s">
        <v>184</v>
      </c>
      <c r="D2" s="3"/>
    </row>
    <row r="3" spans="1:232" ht="18" x14ac:dyDescent="0.25">
      <c r="A3" s="5"/>
      <c r="B3" s="5"/>
      <c r="C3" s="5"/>
      <c r="D3" s="5"/>
      <c r="E3" s="4"/>
    </row>
    <row r="4" spans="1:232" x14ac:dyDescent="0.2">
      <c r="A4" s="6"/>
      <c r="B4" s="7"/>
      <c r="C4" s="7" t="s">
        <v>0</v>
      </c>
      <c r="D4" s="7"/>
      <c r="E4" s="97" t="s">
        <v>1</v>
      </c>
      <c r="F4" s="97" t="s">
        <v>1</v>
      </c>
      <c r="G4" s="97" t="s">
        <v>1</v>
      </c>
      <c r="H4" s="97" t="s">
        <v>1</v>
      </c>
      <c r="I4" s="159" t="s">
        <v>172</v>
      </c>
      <c r="J4" s="181" t="s">
        <v>1</v>
      </c>
      <c r="K4" s="255" t="s">
        <v>186</v>
      </c>
    </row>
    <row r="5" spans="1:232" x14ac:dyDescent="0.2">
      <c r="A5" s="6"/>
      <c r="B5" s="7"/>
      <c r="C5" s="9"/>
      <c r="D5" s="7"/>
      <c r="E5" s="10">
        <v>2019</v>
      </c>
      <c r="F5" s="10">
        <v>2020</v>
      </c>
      <c r="G5" s="10">
        <v>2021</v>
      </c>
      <c r="H5" s="10">
        <v>2022</v>
      </c>
      <c r="I5" s="110">
        <v>2023</v>
      </c>
      <c r="J5" s="240">
        <v>2023</v>
      </c>
      <c r="K5" s="241">
        <v>2023</v>
      </c>
    </row>
    <row r="6" spans="1:232" x14ac:dyDescent="0.2">
      <c r="A6" s="11" t="s">
        <v>2</v>
      </c>
      <c r="B6" s="12"/>
      <c r="C6" s="11" t="s">
        <v>3</v>
      </c>
      <c r="D6" s="13" t="s">
        <v>4</v>
      </c>
      <c r="E6" s="14">
        <f t="shared" ref="E6:J6" si="0">E7+E9+E19+E30+E63</f>
        <v>99988.37999999999</v>
      </c>
      <c r="F6" s="14">
        <f t="shared" si="0"/>
        <v>113328.43</v>
      </c>
      <c r="G6" s="14">
        <f t="shared" si="0"/>
        <v>114017</v>
      </c>
      <c r="H6" s="14">
        <f t="shared" si="0"/>
        <v>126220.23000000003</v>
      </c>
      <c r="I6" s="111">
        <f t="shared" si="0"/>
        <v>125360</v>
      </c>
      <c r="J6" s="211">
        <f t="shared" si="0"/>
        <v>126131.82999999999</v>
      </c>
      <c r="K6" s="256">
        <f>J6/I6</f>
        <v>1.0061569081046584</v>
      </c>
    </row>
    <row r="7" spans="1:232" x14ac:dyDescent="0.2">
      <c r="A7" s="15">
        <v>41</v>
      </c>
      <c r="B7" s="16">
        <v>61</v>
      </c>
      <c r="C7" s="16">
        <v>610</v>
      </c>
      <c r="D7" s="16" t="s">
        <v>5</v>
      </c>
      <c r="E7" s="18">
        <f>E8</f>
        <v>54717.77</v>
      </c>
      <c r="F7" s="18">
        <v>62757.83</v>
      </c>
      <c r="G7" s="18">
        <v>67929</v>
      </c>
      <c r="H7" s="18">
        <f>H8</f>
        <v>73542.460000000006</v>
      </c>
      <c r="I7" s="112">
        <f>I8</f>
        <v>75000</v>
      </c>
      <c r="J7" s="182">
        <f>J8</f>
        <v>75707.41</v>
      </c>
      <c r="K7" s="257">
        <f>J7/I7</f>
        <v>1.0094321333333334</v>
      </c>
    </row>
    <row r="8" spans="1:232" ht="11.25" customHeight="1" outlineLevel="1" x14ac:dyDescent="0.2">
      <c r="A8" s="15">
        <v>41</v>
      </c>
      <c r="B8" s="16"/>
      <c r="C8" s="15">
        <v>611</v>
      </c>
      <c r="D8" s="15" t="s">
        <v>6</v>
      </c>
      <c r="E8" s="19">
        <v>54717.77</v>
      </c>
      <c r="F8" s="19">
        <v>62757.83</v>
      </c>
      <c r="G8" s="19">
        <v>67929</v>
      </c>
      <c r="H8" s="19">
        <v>73542.460000000006</v>
      </c>
      <c r="I8" s="113">
        <v>75000</v>
      </c>
      <c r="J8" s="183">
        <v>75707.41</v>
      </c>
      <c r="K8" s="257">
        <f>J8/I8</f>
        <v>1.0094321333333334</v>
      </c>
    </row>
    <row r="9" spans="1:232" x14ac:dyDescent="0.2">
      <c r="A9" s="15">
        <v>41</v>
      </c>
      <c r="B9" s="16">
        <v>62</v>
      </c>
      <c r="C9" s="16"/>
      <c r="D9" s="16" t="s">
        <v>7</v>
      </c>
      <c r="E9" s="18">
        <f>SUM(E10:E18)</f>
        <v>22480.219999999998</v>
      </c>
      <c r="F9" s="18">
        <f>F10+F11+F12+F13+F14+F15+F16+F17+F18</f>
        <v>23450.059999999998</v>
      </c>
      <c r="G9" s="18">
        <f t="shared" ref="G9:I9" si="1">SUM(G10:G18)</f>
        <v>27992</v>
      </c>
      <c r="H9" s="18">
        <f t="shared" si="1"/>
        <v>31106.370000000003</v>
      </c>
      <c r="I9" s="18">
        <f t="shared" si="1"/>
        <v>29560</v>
      </c>
      <c r="J9" s="212">
        <f t="shared" ref="J9" si="2">SUM(J10:J18)</f>
        <v>34341.409999999989</v>
      </c>
      <c r="K9" s="257">
        <f>J9/I9</f>
        <v>1.1617527063599455</v>
      </c>
    </row>
    <row r="10" spans="1:232" outlineLevel="1" x14ac:dyDescent="0.2">
      <c r="A10" s="15">
        <v>41</v>
      </c>
      <c r="B10" s="15"/>
      <c r="C10" s="15" t="s">
        <v>8</v>
      </c>
      <c r="D10" s="15" t="s">
        <v>9</v>
      </c>
      <c r="E10" s="19">
        <v>6291.17</v>
      </c>
      <c r="F10" s="19">
        <v>6957.05</v>
      </c>
      <c r="G10" s="19">
        <v>8017</v>
      </c>
      <c r="H10" s="19">
        <v>8852.06</v>
      </c>
      <c r="I10" s="19">
        <v>7500</v>
      </c>
      <c r="J10" s="213">
        <v>10812.58</v>
      </c>
      <c r="K10" s="257">
        <f t="shared" ref="K10:K18" si="3">J10/I10</f>
        <v>1.4416773333333333</v>
      </c>
      <c r="HX10">
        <f t="shared" ref="HX10:HX18" si="4">SUM(A10:HW10)</f>
        <v>48472.301677333337</v>
      </c>
    </row>
    <row r="11" spans="1:232" outlineLevel="1" x14ac:dyDescent="0.2">
      <c r="A11" s="15">
        <v>41</v>
      </c>
      <c r="B11" s="15"/>
      <c r="C11" s="15">
        <v>625001</v>
      </c>
      <c r="D11" s="15" t="s">
        <v>10</v>
      </c>
      <c r="E11" s="19">
        <v>890.92</v>
      </c>
      <c r="F11" s="19">
        <v>903.04</v>
      </c>
      <c r="G11" s="19">
        <v>1093</v>
      </c>
      <c r="H11" s="19">
        <v>1262.4100000000001</v>
      </c>
      <c r="I11" s="19">
        <v>1100</v>
      </c>
      <c r="J11" s="213">
        <v>1323.99</v>
      </c>
      <c r="K11" s="257">
        <f t="shared" si="3"/>
        <v>1.2036272727272728</v>
      </c>
      <c r="HX11">
        <f t="shared" si="4"/>
        <v>631616.56362727284</v>
      </c>
    </row>
    <row r="12" spans="1:232" outlineLevel="1" x14ac:dyDescent="0.2">
      <c r="A12" s="15">
        <v>41</v>
      </c>
      <c r="B12" s="15"/>
      <c r="C12" s="15">
        <v>625002</v>
      </c>
      <c r="D12" s="15" t="s">
        <v>11</v>
      </c>
      <c r="E12" s="19">
        <v>8672.94</v>
      </c>
      <c r="F12" s="19">
        <v>9035.36</v>
      </c>
      <c r="G12" s="19">
        <v>10939</v>
      </c>
      <c r="H12" s="19">
        <v>11919.88</v>
      </c>
      <c r="I12" s="19">
        <v>13000</v>
      </c>
      <c r="J12" s="213">
        <v>12767.81</v>
      </c>
      <c r="K12" s="257">
        <f t="shared" si="3"/>
        <v>0.98213923076923071</v>
      </c>
      <c r="HX12">
        <f t="shared" si="4"/>
        <v>691378.97213923081</v>
      </c>
    </row>
    <row r="13" spans="1:232" outlineLevel="1" x14ac:dyDescent="0.2">
      <c r="A13" s="15">
        <v>41</v>
      </c>
      <c r="B13" s="15"/>
      <c r="C13" s="15">
        <v>625003</v>
      </c>
      <c r="D13" s="15" t="s">
        <v>12</v>
      </c>
      <c r="E13" s="19">
        <v>509.03</v>
      </c>
      <c r="F13" s="19">
        <v>518.69000000000005</v>
      </c>
      <c r="G13" s="19">
        <v>616</v>
      </c>
      <c r="H13" s="19">
        <v>720.4</v>
      </c>
      <c r="I13" s="19">
        <v>700</v>
      </c>
      <c r="J13" s="213">
        <v>766.21</v>
      </c>
      <c r="K13" s="257">
        <f t="shared" si="3"/>
        <v>1.0945857142857143</v>
      </c>
      <c r="HX13">
        <f t="shared" si="4"/>
        <v>628875.42458571424</v>
      </c>
    </row>
    <row r="14" spans="1:232" outlineLevel="1" x14ac:dyDescent="0.2">
      <c r="A14" s="15">
        <v>41</v>
      </c>
      <c r="B14" s="15"/>
      <c r="C14" s="15">
        <v>625004</v>
      </c>
      <c r="D14" s="15" t="s">
        <v>13</v>
      </c>
      <c r="E14" s="19">
        <v>1909.21</v>
      </c>
      <c r="F14" s="19">
        <v>1935.41</v>
      </c>
      <c r="G14" s="19">
        <v>2244</v>
      </c>
      <c r="H14" s="19">
        <v>2702.15</v>
      </c>
      <c r="I14" s="19">
        <v>2300</v>
      </c>
      <c r="J14" s="213">
        <v>3294.03</v>
      </c>
      <c r="K14" s="257">
        <f t="shared" si="3"/>
        <v>1.4321869565217391</v>
      </c>
      <c r="HX14">
        <f t="shared" si="4"/>
        <v>639431.23218695656</v>
      </c>
    </row>
    <row r="15" spans="1:232" outlineLevel="1" x14ac:dyDescent="0.2">
      <c r="A15" s="15">
        <v>41</v>
      </c>
      <c r="B15" s="15"/>
      <c r="C15" s="15">
        <v>625005</v>
      </c>
      <c r="D15" s="15" t="s">
        <v>14</v>
      </c>
      <c r="E15" s="19">
        <v>636.32000000000005</v>
      </c>
      <c r="F15" s="19">
        <v>645.03</v>
      </c>
      <c r="G15" s="19">
        <v>781</v>
      </c>
      <c r="H15" s="19">
        <v>886.57</v>
      </c>
      <c r="I15" s="19">
        <v>800</v>
      </c>
      <c r="J15" s="213">
        <v>1019.96</v>
      </c>
      <c r="K15" s="257">
        <f t="shared" si="3"/>
        <v>1.27495</v>
      </c>
      <c r="HX15">
        <f t="shared" si="4"/>
        <v>629816.15494999988</v>
      </c>
    </row>
    <row r="16" spans="1:232" outlineLevel="1" x14ac:dyDescent="0.2">
      <c r="A16" s="15">
        <v>41</v>
      </c>
      <c r="B16" s="15"/>
      <c r="C16" s="15">
        <v>625006</v>
      </c>
      <c r="D16" s="15" t="s">
        <v>15</v>
      </c>
      <c r="E16" s="19">
        <v>158.93</v>
      </c>
      <c r="F16" s="19">
        <v>161.12</v>
      </c>
      <c r="G16" s="19">
        <v>195</v>
      </c>
      <c r="H16" s="19">
        <v>224.48</v>
      </c>
      <c r="I16" s="19">
        <v>220</v>
      </c>
      <c r="J16" s="213">
        <v>233.76</v>
      </c>
      <c r="K16" s="257">
        <f t="shared" si="3"/>
        <v>1.0625454545454545</v>
      </c>
      <c r="HX16">
        <f t="shared" si="4"/>
        <v>626241.35254545463</v>
      </c>
    </row>
    <row r="17" spans="1:232" outlineLevel="1" x14ac:dyDescent="0.2">
      <c r="A17" s="15">
        <v>41</v>
      </c>
      <c r="B17" s="15"/>
      <c r="C17" s="15">
        <v>625007</v>
      </c>
      <c r="D17" s="15" t="s">
        <v>16</v>
      </c>
      <c r="E17" s="19">
        <v>3145.1</v>
      </c>
      <c r="F17" s="19">
        <v>3064.36</v>
      </c>
      <c r="G17" s="19">
        <v>3711</v>
      </c>
      <c r="H17" s="19">
        <v>4278.42</v>
      </c>
      <c r="I17" s="19">
        <v>3700</v>
      </c>
      <c r="J17" s="213">
        <v>3969.87</v>
      </c>
      <c r="K17" s="257">
        <f t="shared" si="3"/>
        <v>1.0729378378378378</v>
      </c>
      <c r="HX17">
        <f t="shared" si="4"/>
        <v>646917.8229378378</v>
      </c>
    </row>
    <row r="18" spans="1:232" outlineLevel="1" x14ac:dyDescent="0.2">
      <c r="A18" s="15">
        <v>41</v>
      </c>
      <c r="B18" s="15"/>
      <c r="C18" s="15">
        <v>627</v>
      </c>
      <c r="D18" s="15" t="s">
        <v>17</v>
      </c>
      <c r="E18" s="19">
        <v>266.60000000000002</v>
      </c>
      <c r="F18" s="19">
        <v>230</v>
      </c>
      <c r="G18" s="19">
        <v>396</v>
      </c>
      <c r="H18" s="19">
        <v>260</v>
      </c>
      <c r="I18" s="19">
        <v>240</v>
      </c>
      <c r="J18" s="213">
        <v>153.19999999999999</v>
      </c>
      <c r="K18" s="257">
        <f t="shared" si="3"/>
        <v>0.63833333333333331</v>
      </c>
      <c r="HX18">
        <f t="shared" si="4"/>
        <v>2214.438333333333</v>
      </c>
    </row>
    <row r="19" spans="1:232" outlineLevel="1" x14ac:dyDescent="0.2">
      <c r="A19" s="16">
        <v>46</v>
      </c>
      <c r="B19" s="16"/>
      <c r="C19" s="16"/>
      <c r="D19" s="16" t="s">
        <v>18</v>
      </c>
      <c r="E19" s="18">
        <f>E20+E21+E22+E23+E24+E25+E26+E27</f>
        <v>621.88</v>
      </c>
      <c r="F19" s="18">
        <f>F20+F21+F22+F23+F24+F25+F26+F27</f>
        <v>421.37000000000006</v>
      </c>
      <c r="G19" s="18">
        <v>161</v>
      </c>
      <c r="H19" s="18">
        <f>SUM(H20:H27)</f>
        <v>0</v>
      </c>
      <c r="I19" s="112">
        <f>SUM(I20:I27)</f>
        <v>0</v>
      </c>
      <c r="J19" s="182">
        <f>SUM(J20:J27)</f>
        <v>0</v>
      </c>
      <c r="K19" s="257"/>
    </row>
    <row r="20" spans="1:232" outlineLevel="1" x14ac:dyDescent="0.2">
      <c r="A20" s="15">
        <v>46</v>
      </c>
      <c r="B20" s="15"/>
      <c r="C20" s="15" t="s">
        <v>8</v>
      </c>
      <c r="D20" s="15" t="s">
        <v>19</v>
      </c>
      <c r="E20" s="19">
        <v>176</v>
      </c>
      <c r="F20" s="19">
        <v>150.5</v>
      </c>
      <c r="G20" s="19">
        <v>46</v>
      </c>
      <c r="H20" s="19">
        <v>0</v>
      </c>
      <c r="I20" s="113">
        <v>0</v>
      </c>
      <c r="J20" s="183"/>
      <c r="K20" s="235"/>
    </row>
    <row r="21" spans="1:232" outlineLevel="1" x14ac:dyDescent="0.2">
      <c r="A21" s="15">
        <v>46</v>
      </c>
      <c r="B21" s="15"/>
      <c r="C21" s="15">
        <v>625001</v>
      </c>
      <c r="D21" s="15" t="s">
        <v>20</v>
      </c>
      <c r="E21" s="19">
        <v>24.64</v>
      </c>
      <c r="F21" s="19">
        <v>15.05</v>
      </c>
      <c r="G21" s="19">
        <v>6</v>
      </c>
      <c r="H21" s="19">
        <v>0</v>
      </c>
      <c r="I21" s="113">
        <v>0</v>
      </c>
      <c r="J21" s="183"/>
      <c r="K21" s="235"/>
    </row>
    <row r="22" spans="1:232" outlineLevel="1" x14ac:dyDescent="0.2">
      <c r="A22" s="15">
        <v>46</v>
      </c>
      <c r="B22" s="15"/>
      <c r="C22" s="15">
        <v>625002</v>
      </c>
      <c r="D22" s="15" t="s">
        <v>21</v>
      </c>
      <c r="E22" s="19">
        <v>246.4</v>
      </c>
      <c r="F22" s="19">
        <v>150.5</v>
      </c>
      <c r="G22" s="19">
        <v>64</v>
      </c>
      <c r="H22" s="19">
        <v>0</v>
      </c>
      <c r="I22" s="113">
        <v>0</v>
      </c>
      <c r="J22" s="183"/>
      <c r="K22" s="235"/>
    </row>
    <row r="23" spans="1:232" outlineLevel="1" x14ac:dyDescent="0.2">
      <c r="A23" s="15">
        <v>46</v>
      </c>
      <c r="B23" s="15"/>
      <c r="C23" s="15">
        <v>625003</v>
      </c>
      <c r="D23" s="15" t="s">
        <v>22</v>
      </c>
      <c r="E23" s="19">
        <v>16.489999999999998</v>
      </c>
      <c r="F23" s="19">
        <v>8.6</v>
      </c>
      <c r="G23" s="19">
        <v>4</v>
      </c>
      <c r="H23" s="19">
        <v>0</v>
      </c>
      <c r="I23" s="113">
        <v>0</v>
      </c>
      <c r="J23" s="183"/>
      <c r="K23" s="235"/>
    </row>
    <row r="24" spans="1:232" outlineLevel="1" x14ac:dyDescent="0.2">
      <c r="A24" s="15">
        <v>46</v>
      </c>
      <c r="B24" s="15"/>
      <c r="C24" s="15">
        <v>625004</v>
      </c>
      <c r="D24" s="15" t="s">
        <v>13</v>
      </c>
      <c r="E24" s="19">
        <v>52.8</v>
      </c>
      <c r="F24" s="19">
        <v>32.25</v>
      </c>
      <c r="G24" s="19">
        <v>14</v>
      </c>
      <c r="H24" s="19">
        <v>0</v>
      </c>
      <c r="I24" s="113">
        <v>0</v>
      </c>
      <c r="J24" s="183"/>
      <c r="K24" s="235"/>
    </row>
    <row r="25" spans="1:232" outlineLevel="1" x14ac:dyDescent="0.2">
      <c r="A25" s="15">
        <v>46</v>
      </c>
      <c r="B25" s="15"/>
      <c r="C25" s="15">
        <v>625005</v>
      </c>
      <c r="D25" s="15" t="s">
        <v>23</v>
      </c>
      <c r="E25" s="19">
        <v>17.600000000000001</v>
      </c>
      <c r="F25" s="19">
        <v>10.75</v>
      </c>
      <c r="G25" s="19">
        <v>4</v>
      </c>
      <c r="H25" s="19">
        <v>0</v>
      </c>
      <c r="I25" s="113">
        <v>0</v>
      </c>
      <c r="J25" s="183"/>
      <c r="K25" s="235"/>
    </row>
    <row r="26" spans="1:232" outlineLevel="1" x14ac:dyDescent="0.2">
      <c r="A26" s="15">
        <v>46</v>
      </c>
      <c r="B26" s="15"/>
      <c r="C26" s="15">
        <v>625006</v>
      </c>
      <c r="D26" s="15" t="s">
        <v>15</v>
      </c>
      <c r="E26" s="19">
        <v>4.37</v>
      </c>
      <c r="F26" s="19">
        <v>2.67</v>
      </c>
      <c r="G26" s="19">
        <v>1</v>
      </c>
      <c r="H26" s="19">
        <v>0</v>
      </c>
      <c r="I26" s="113">
        <v>0</v>
      </c>
      <c r="J26" s="183"/>
      <c r="K26" s="235"/>
    </row>
    <row r="27" spans="1:232" outlineLevel="1" x14ac:dyDescent="0.2">
      <c r="A27" s="15">
        <v>46</v>
      </c>
      <c r="B27" s="15"/>
      <c r="C27" s="15">
        <v>625007</v>
      </c>
      <c r="D27" s="15" t="s">
        <v>24</v>
      </c>
      <c r="E27" s="19">
        <v>83.58</v>
      </c>
      <c r="F27" s="19">
        <v>51.05</v>
      </c>
      <c r="G27" s="19">
        <v>22</v>
      </c>
      <c r="H27" s="19">
        <v>0</v>
      </c>
      <c r="I27" s="113">
        <v>0</v>
      </c>
      <c r="J27" s="183"/>
      <c r="K27" s="235"/>
    </row>
    <row r="28" spans="1:232" outlineLevel="1" x14ac:dyDescent="0.2">
      <c r="A28" s="15"/>
      <c r="B28" s="15"/>
      <c r="C28" s="15"/>
      <c r="D28" s="15"/>
      <c r="E28" s="19"/>
      <c r="F28" s="20"/>
      <c r="G28" s="20"/>
      <c r="H28" s="20"/>
      <c r="I28" s="114"/>
      <c r="J28" s="214"/>
      <c r="K28" s="235"/>
    </row>
    <row r="29" spans="1:232" outlineLevel="1" x14ac:dyDescent="0.2">
      <c r="A29" s="15"/>
      <c r="B29" s="15"/>
      <c r="C29" s="15"/>
      <c r="D29" s="15"/>
      <c r="E29" s="19"/>
      <c r="F29" s="20"/>
      <c r="G29" s="20"/>
      <c r="H29" s="20"/>
      <c r="I29" s="114"/>
      <c r="J29" s="214"/>
      <c r="K29" s="235"/>
    </row>
    <row r="30" spans="1:232" x14ac:dyDescent="0.2">
      <c r="A30" s="21"/>
      <c r="B30" s="21">
        <v>63</v>
      </c>
      <c r="C30" s="21"/>
      <c r="D30" s="21" t="s">
        <v>25</v>
      </c>
      <c r="E30" s="22">
        <f>E31+E34+E36+E43+E48+E51</f>
        <v>21199.09</v>
      </c>
      <c r="F30" s="22">
        <f>F31+F34+F36+F43+F48+F51</f>
        <v>26699.17</v>
      </c>
      <c r="G30" s="22">
        <f>G31+G34+G36+G43+G48+G51</f>
        <v>17687</v>
      </c>
      <c r="H30" s="22">
        <f>H31+H34+H43+H48+H51+H36</f>
        <v>21150.55</v>
      </c>
      <c r="I30" s="115">
        <f>I31+I34+I36+I43+I48+I51</f>
        <v>20800</v>
      </c>
      <c r="J30" s="215">
        <f>J31+J34+J36+J43+J48+J51</f>
        <v>16083.009999999998</v>
      </c>
      <c r="K30" s="236">
        <f>J30/I30</f>
        <v>0.77322163461538451</v>
      </c>
    </row>
    <row r="31" spans="1:232" x14ac:dyDescent="0.2">
      <c r="A31" s="16">
        <v>41</v>
      </c>
      <c r="B31" s="16"/>
      <c r="C31" s="16">
        <v>631</v>
      </c>
      <c r="D31" s="16" t="s">
        <v>26</v>
      </c>
      <c r="E31" s="18">
        <f>E32+E33</f>
        <v>12.03</v>
      </c>
      <c r="F31" s="18">
        <v>0</v>
      </c>
      <c r="G31" s="18">
        <f t="shared" ref="G31:I31" si="5">G32+G33</f>
        <v>0</v>
      </c>
      <c r="H31" s="18">
        <f t="shared" si="5"/>
        <v>0</v>
      </c>
      <c r="I31" s="112">
        <f t="shared" si="5"/>
        <v>0</v>
      </c>
      <c r="J31" s="182">
        <f t="shared" ref="J31" si="6">J32+J33</f>
        <v>22.5</v>
      </c>
      <c r="K31" s="169">
        <v>0</v>
      </c>
    </row>
    <row r="32" spans="1:232" outlineLevel="1" x14ac:dyDescent="0.2">
      <c r="A32" s="15">
        <v>41</v>
      </c>
      <c r="B32" s="15"/>
      <c r="C32" s="15">
        <v>631001</v>
      </c>
      <c r="D32" s="15" t="s">
        <v>27</v>
      </c>
      <c r="E32" s="19">
        <v>0</v>
      </c>
      <c r="F32" s="19">
        <v>0</v>
      </c>
      <c r="G32" s="19">
        <v>0</v>
      </c>
      <c r="H32" s="19">
        <v>0</v>
      </c>
      <c r="I32" s="113">
        <v>0</v>
      </c>
      <c r="J32" s="183">
        <v>0</v>
      </c>
      <c r="K32" s="169"/>
    </row>
    <row r="33" spans="1:11" outlineLevel="1" x14ac:dyDescent="0.2">
      <c r="A33" s="15">
        <v>41</v>
      </c>
      <c r="B33" s="15"/>
      <c r="C33" s="15">
        <v>631002</v>
      </c>
      <c r="D33" s="15" t="s">
        <v>28</v>
      </c>
      <c r="E33" s="19">
        <v>12.03</v>
      </c>
      <c r="F33" s="19">
        <v>0</v>
      </c>
      <c r="G33" s="19">
        <v>0</v>
      </c>
      <c r="H33" s="19">
        <v>0</v>
      </c>
      <c r="I33" s="113">
        <v>0</v>
      </c>
      <c r="J33" s="183">
        <v>22.5</v>
      </c>
      <c r="K33" s="169">
        <v>0</v>
      </c>
    </row>
    <row r="34" spans="1:11" outlineLevel="1" x14ac:dyDescent="0.2">
      <c r="A34" s="16">
        <v>41</v>
      </c>
      <c r="B34" s="16"/>
      <c r="C34" s="16">
        <v>632</v>
      </c>
      <c r="D34" s="16" t="s">
        <v>29</v>
      </c>
      <c r="E34" s="18">
        <f t="shared" ref="E34:J34" si="7">E35</f>
        <v>2480.42</v>
      </c>
      <c r="F34" s="18">
        <f t="shared" si="7"/>
        <v>2003.25</v>
      </c>
      <c r="G34" s="18">
        <f t="shared" si="7"/>
        <v>2252</v>
      </c>
      <c r="H34" s="18">
        <f t="shared" si="7"/>
        <v>2441.12</v>
      </c>
      <c r="I34" s="112">
        <f t="shared" si="7"/>
        <v>2100</v>
      </c>
      <c r="J34" s="182">
        <f t="shared" si="7"/>
        <v>2698.85</v>
      </c>
      <c r="K34" s="169">
        <f t="shared" ref="K34:K62" si="8">J34/I34</f>
        <v>1.2851666666666666</v>
      </c>
    </row>
    <row r="35" spans="1:11" outlineLevel="1" x14ac:dyDescent="0.2">
      <c r="A35" s="15">
        <v>41</v>
      </c>
      <c r="B35" s="15"/>
      <c r="C35" s="15">
        <v>632003</v>
      </c>
      <c r="D35" s="15" t="s">
        <v>30</v>
      </c>
      <c r="E35" s="19">
        <v>2480.42</v>
      </c>
      <c r="F35" s="19">
        <v>2003.25</v>
      </c>
      <c r="G35" s="19">
        <v>2252</v>
      </c>
      <c r="H35" s="19">
        <v>2441.12</v>
      </c>
      <c r="I35" s="113">
        <v>2100</v>
      </c>
      <c r="J35" s="183">
        <v>2698.85</v>
      </c>
      <c r="K35" s="169">
        <f t="shared" si="8"/>
        <v>1.2851666666666666</v>
      </c>
    </row>
    <row r="36" spans="1:11" outlineLevel="1" x14ac:dyDescent="0.2">
      <c r="A36" s="16">
        <v>41</v>
      </c>
      <c r="B36" s="16"/>
      <c r="C36" s="16">
        <v>633</v>
      </c>
      <c r="D36" s="16" t="s">
        <v>31</v>
      </c>
      <c r="E36" s="18">
        <f t="shared" ref="E36:I36" si="9">SUM(E37:E42)</f>
        <v>2150.3900000000003</v>
      </c>
      <c r="F36" s="18">
        <f t="shared" si="9"/>
        <v>10412.19</v>
      </c>
      <c r="G36" s="18">
        <f t="shared" si="9"/>
        <v>2341</v>
      </c>
      <c r="H36" s="18">
        <f t="shared" si="9"/>
        <v>2204.14</v>
      </c>
      <c r="I36" s="112">
        <f t="shared" si="9"/>
        <v>3100</v>
      </c>
      <c r="J36" s="182">
        <f t="shared" ref="J36" si="10">SUM(J37:J42)</f>
        <v>617.15</v>
      </c>
      <c r="K36" s="169">
        <f t="shared" si="8"/>
        <v>0.19908064516129031</v>
      </c>
    </row>
    <row r="37" spans="1:11" outlineLevel="1" x14ac:dyDescent="0.2">
      <c r="A37" s="16">
        <v>41</v>
      </c>
      <c r="B37" s="16"/>
      <c r="C37" s="15">
        <v>633001</v>
      </c>
      <c r="D37" s="15" t="s">
        <v>32</v>
      </c>
      <c r="E37" s="19">
        <v>0</v>
      </c>
      <c r="F37" s="19">
        <v>3405.6</v>
      </c>
      <c r="G37" s="19">
        <v>0</v>
      </c>
      <c r="H37" s="19">
        <v>0</v>
      </c>
      <c r="I37" s="113">
        <v>0</v>
      </c>
      <c r="J37" s="183"/>
      <c r="K37" s="169"/>
    </row>
    <row r="38" spans="1:11" outlineLevel="1" x14ac:dyDescent="0.2">
      <c r="A38" s="15">
        <v>41</v>
      </c>
      <c r="B38" s="15"/>
      <c r="C38" s="15">
        <v>633002</v>
      </c>
      <c r="D38" s="15" t="s">
        <v>168</v>
      </c>
      <c r="E38" s="19">
        <v>1363.2</v>
      </c>
      <c r="F38" s="19">
        <v>4530</v>
      </c>
      <c r="G38" s="19">
        <v>0</v>
      </c>
      <c r="H38" s="19">
        <v>0</v>
      </c>
      <c r="I38" s="113">
        <v>0</v>
      </c>
      <c r="J38" s="183"/>
      <c r="K38" s="169"/>
    </row>
    <row r="39" spans="1:11" outlineLevel="1" x14ac:dyDescent="0.2">
      <c r="A39" s="15">
        <v>41</v>
      </c>
      <c r="B39" s="15"/>
      <c r="C39" s="15">
        <v>633006</v>
      </c>
      <c r="D39" s="15" t="s">
        <v>33</v>
      </c>
      <c r="E39" s="19">
        <v>517.19000000000005</v>
      </c>
      <c r="F39" s="19">
        <v>2072.06</v>
      </c>
      <c r="G39" s="19">
        <v>1585</v>
      </c>
      <c r="H39" s="19">
        <v>705.14</v>
      </c>
      <c r="I39" s="113">
        <v>2000</v>
      </c>
      <c r="J39" s="183">
        <v>256.14999999999998</v>
      </c>
      <c r="K39" s="169">
        <f t="shared" si="8"/>
        <v>0.12807499999999999</v>
      </c>
    </row>
    <row r="40" spans="1:11" outlineLevel="1" x14ac:dyDescent="0.2">
      <c r="A40" s="15">
        <v>41</v>
      </c>
      <c r="B40" s="15"/>
      <c r="C40" s="15">
        <v>633009</v>
      </c>
      <c r="D40" s="15" t="s">
        <v>34</v>
      </c>
      <c r="E40" s="19">
        <v>0</v>
      </c>
      <c r="F40" s="19">
        <v>0</v>
      </c>
      <c r="G40" s="19">
        <v>330</v>
      </c>
      <c r="H40" s="19">
        <v>0</v>
      </c>
      <c r="I40" s="113">
        <v>100</v>
      </c>
      <c r="J40" s="183"/>
      <c r="K40" s="169">
        <f t="shared" si="8"/>
        <v>0</v>
      </c>
    </row>
    <row r="41" spans="1:11" outlineLevel="1" x14ac:dyDescent="0.2">
      <c r="A41" s="15">
        <v>41</v>
      </c>
      <c r="B41" s="15"/>
      <c r="C41" s="15">
        <v>633013</v>
      </c>
      <c r="D41" s="15" t="s">
        <v>35</v>
      </c>
      <c r="E41" s="19">
        <v>270</v>
      </c>
      <c r="F41" s="19">
        <v>0</v>
      </c>
      <c r="G41" s="19">
        <v>0</v>
      </c>
      <c r="H41" s="19">
        <v>1080</v>
      </c>
      <c r="I41" s="113">
        <v>500</v>
      </c>
      <c r="J41" s="183">
        <v>180</v>
      </c>
      <c r="K41" s="169">
        <f t="shared" si="8"/>
        <v>0.36</v>
      </c>
    </row>
    <row r="42" spans="1:11" outlineLevel="1" x14ac:dyDescent="0.2">
      <c r="A42" s="15">
        <v>41</v>
      </c>
      <c r="B42" s="15"/>
      <c r="C42" s="15">
        <v>633016</v>
      </c>
      <c r="D42" s="15" t="s">
        <v>36</v>
      </c>
      <c r="E42" s="19">
        <v>0</v>
      </c>
      <c r="F42" s="19">
        <v>404.53</v>
      </c>
      <c r="G42" s="19">
        <v>426</v>
      </c>
      <c r="H42" s="19">
        <v>419</v>
      </c>
      <c r="I42" s="113">
        <v>500</v>
      </c>
      <c r="J42" s="183">
        <v>181</v>
      </c>
      <c r="K42" s="169">
        <f t="shared" si="8"/>
        <v>0.36199999999999999</v>
      </c>
    </row>
    <row r="43" spans="1:11" outlineLevel="1" x14ac:dyDescent="0.2">
      <c r="A43" s="16">
        <v>41</v>
      </c>
      <c r="B43" s="16"/>
      <c r="C43" s="16">
        <v>634</v>
      </c>
      <c r="D43" s="16" t="s">
        <v>37</v>
      </c>
      <c r="E43" s="18">
        <f>SUM(E44:E47)</f>
        <v>1867.16</v>
      </c>
      <c r="F43" s="18">
        <f>SUM(F44:F47)</f>
        <v>1843.48</v>
      </c>
      <c r="G43" s="18">
        <f>SUM(G44:G47)</f>
        <v>1091</v>
      </c>
      <c r="H43" s="18">
        <f>H44+H45+H47+H46</f>
        <v>1666.7</v>
      </c>
      <c r="I43" s="112">
        <f>SUM(I44:I47)</f>
        <v>1800</v>
      </c>
      <c r="J43" s="182">
        <f>SUM(J44:J47)</f>
        <v>835.2</v>
      </c>
      <c r="K43" s="169">
        <f t="shared" si="8"/>
        <v>0.46400000000000002</v>
      </c>
    </row>
    <row r="44" spans="1:11" x14ac:dyDescent="0.2">
      <c r="A44" s="15">
        <v>41</v>
      </c>
      <c r="B44" s="15"/>
      <c r="C44" s="15">
        <v>634001</v>
      </c>
      <c r="D44" s="15" t="s">
        <v>38</v>
      </c>
      <c r="E44" s="19">
        <v>395.03</v>
      </c>
      <c r="F44" s="19">
        <v>240.48</v>
      </c>
      <c r="G44" s="19">
        <v>521</v>
      </c>
      <c r="H44" s="19">
        <v>485.21</v>
      </c>
      <c r="I44" s="113">
        <v>400</v>
      </c>
      <c r="J44" s="183">
        <v>359.7</v>
      </c>
      <c r="K44" s="169">
        <f t="shared" si="8"/>
        <v>0.89924999999999999</v>
      </c>
    </row>
    <row r="45" spans="1:11" x14ac:dyDescent="0.2">
      <c r="A45" s="15">
        <v>41</v>
      </c>
      <c r="B45" s="15"/>
      <c r="C45" s="15">
        <v>634002</v>
      </c>
      <c r="D45" s="15" t="s">
        <v>39</v>
      </c>
      <c r="E45" s="19">
        <v>853.37</v>
      </c>
      <c r="F45" s="19">
        <v>965.76</v>
      </c>
      <c r="G45" s="19">
        <v>149</v>
      </c>
      <c r="H45" s="19">
        <v>478.02</v>
      </c>
      <c r="I45" s="113">
        <v>800</v>
      </c>
      <c r="J45" s="183">
        <v>31.05</v>
      </c>
      <c r="K45" s="169">
        <f t="shared" si="8"/>
        <v>3.88125E-2</v>
      </c>
    </row>
    <row r="46" spans="1:11" x14ac:dyDescent="0.2">
      <c r="A46" s="15">
        <v>41</v>
      </c>
      <c r="B46" s="15"/>
      <c r="C46" s="15">
        <v>634003</v>
      </c>
      <c r="D46" s="15" t="s">
        <v>40</v>
      </c>
      <c r="E46" s="19">
        <v>568.76</v>
      </c>
      <c r="F46" s="19">
        <v>587.24</v>
      </c>
      <c r="G46" s="19">
        <v>371</v>
      </c>
      <c r="H46" s="19">
        <v>653.47</v>
      </c>
      <c r="I46" s="113">
        <v>500</v>
      </c>
      <c r="J46" s="183">
        <v>444.45</v>
      </c>
      <c r="K46" s="169">
        <f t="shared" si="8"/>
        <v>0.88890000000000002</v>
      </c>
    </row>
    <row r="47" spans="1:11" x14ac:dyDescent="0.2">
      <c r="A47" s="15">
        <v>41</v>
      </c>
      <c r="B47" s="15"/>
      <c r="C47" s="15">
        <v>634005</v>
      </c>
      <c r="D47" s="15" t="s">
        <v>41</v>
      </c>
      <c r="E47" s="19">
        <v>50</v>
      </c>
      <c r="F47" s="19">
        <v>50</v>
      </c>
      <c r="G47" s="19">
        <v>50</v>
      </c>
      <c r="H47" s="19">
        <v>50</v>
      </c>
      <c r="I47" s="113">
        <v>100</v>
      </c>
      <c r="J47" s="183"/>
      <c r="K47" s="169">
        <f t="shared" si="8"/>
        <v>0</v>
      </c>
    </row>
    <row r="48" spans="1:11" x14ac:dyDescent="0.2">
      <c r="A48" s="16">
        <v>41</v>
      </c>
      <c r="B48" s="16"/>
      <c r="C48" s="16">
        <v>635</v>
      </c>
      <c r="D48" s="16" t="s">
        <v>42</v>
      </c>
      <c r="E48" s="18">
        <f>SUM(E49:E50)</f>
        <v>3523</v>
      </c>
      <c r="F48" s="18">
        <f>SUM(F49:F50)</f>
        <v>700</v>
      </c>
      <c r="G48" s="18">
        <f>SUM(G49:G50)</f>
        <v>525</v>
      </c>
      <c r="H48" s="18">
        <f>H49+H50</f>
        <v>1606</v>
      </c>
      <c r="I48" s="112">
        <f>I49+I50</f>
        <v>1200</v>
      </c>
      <c r="J48" s="182">
        <f>J49+J50</f>
        <v>1086</v>
      </c>
      <c r="K48" s="169">
        <f t="shared" si="8"/>
        <v>0.90500000000000003</v>
      </c>
    </row>
    <row r="49" spans="1:11" x14ac:dyDescent="0.2">
      <c r="A49" s="15">
        <v>41</v>
      </c>
      <c r="B49" s="15"/>
      <c r="C49" s="15">
        <v>635002</v>
      </c>
      <c r="D49" s="15" t="s">
        <v>43</v>
      </c>
      <c r="E49" s="19">
        <v>3523</v>
      </c>
      <c r="F49" s="19">
        <v>700</v>
      </c>
      <c r="G49" s="19">
        <v>525</v>
      </c>
      <c r="H49" s="19">
        <v>1120</v>
      </c>
      <c r="I49" s="113">
        <v>700</v>
      </c>
      <c r="J49" s="183">
        <v>840</v>
      </c>
      <c r="K49" s="169">
        <f t="shared" si="8"/>
        <v>1.2</v>
      </c>
    </row>
    <row r="50" spans="1:11" x14ac:dyDescent="0.2">
      <c r="A50" s="15">
        <v>41</v>
      </c>
      <c r="B50" s="15"/>
      <c r="C50" s="15">
        <v>635004</v>
      </c>
      <c r="D50" s="15" t="s">
        <v>44</v>
      </c>
      <c r="E50" s="19">
        <v>0</v>
      </c>
      <c r="F50" s="19">
        <v>0</v>
      </c>
      <c r="G50" s="19">
        <v>0</v>
      </c>
      <c r="H50" s="19">
        <v>486</v>
      </c>
      <c r="I50" s="113">
        <v>500</v>
      </c>
      <c r="J50" s="183">
        <v>246</v>
      </c>
      <c r="K50" s="169">
        <f t="shared" si="8"/>
        <v>0.49199999999999999</v>
      </c>
    </row>
    <row r="51" spans="1:11" x14ac:dyDescent="0.2">
      <c r="A51" s="16">
        <v>41</v>
      </c>
      <c r="B51" s="16"/>
      <c r="C51" s="16">
        <v>637</v>
      </c>
      <c r="D51" s="16" t="s">
        <v>45</v>
      </c>
      <c r="E51" s="18">
        <f t="shared" ref="E51:I51" si="11">SUM(E52:E62)</f>
        <v>11166.09</v>
      </c>
      <c r="F51" s="18">
        <f t="shared" si="11"/>
        <v>11740.25</v>
      </c>
      <c r="G51" s="18">
        <f t="shared" si="11"/>
        <v>11478</v>
      </c>
      <c r="H51" s="18">
        <f t="shared" si="11"/>
        <v>13232.59</v>
      </c>
      <c r="I51" s="112">
        <f t="shared" si="11"/>
        <v>12600</v>
      </c>
      <c r="J51" s="182">
        <f t="shared" ref="J51" si="12">SUM(J52:J62)</f>
        <v>10823.309999999998</v>
      </c>
      <c r="K51" s="169">
        <f t="shared" si="8"/>
        <v>0.858992857142857</v>
      </c>
    </row>
    <row r="52" spans="1:11" x14ac:dyDescent="0.2">
      <c r="A52" s="15">
        <v>41</v>
      </c>
      <c r="B52" s="15"/>
      <c r="C52" s="15">
        <v>637001</v>
      </c>
      <c r="D52" s="15" t="s">
        <v>46</v>
      </c>
      <c r="E52" s="19">
        <v>698</v>
      </c>
      <c r="F52" s="19">
        <v>316</v>
      </c>
      <c r="G52" s="19">
        <v>335</v>
      </c>
      <c r="H52" s="19">
        <v>221.8</v>
      </c>
      <c r="I52" s="113">
        <v>500</v>
      </c>
      <c r="J52" s="183">
        <v>911.4</v>
      </c>
      <c r="K52" s="169">
        <f t="shared" si="8"/>
        <v>1.8228</v>
      </c>
    </row>
    <row r="53" spans="1:11" outlineLevel="1" x14ac:dyDescent="0.2">
      <c r="A53" s="24">
        <v>41</v>
      </c>
      <c r="B53" s="24"/>
      <c r="C53" s="24">
        <v>637003</v>
      </c>
      <c r="D53" s="24" t="s">
        <v>47</v>
      </c>
      <c r="E53" s="19">
        <v>319.2</v>
      </c>
      <c r="F53" s="19">
        <v>0</v>
      </c>
      <c r="G53" s="19">
        <v>0</v>
      </c>
      <c r="H53" s="19">
        <v>0</v>
      </c>
      <c r="I53" s="113">
        <v>0</v>
      </c>
      <c r="J53" s="183">
        <v>0</v>
      </c>
      <c r="K53" s="169">
        <v>0</v>
      </c>
    </row>
    <row r="54" spans="1:11" outlineLevel="1" x14ac:dyDescent="0.2">
      <c r="A54" s="15">
        <v>46</v>
      </c>
      <c r="B54" s="15"/>
      <c r="C54" s="15">
        <v>637004</v>
      </c>
      <c r="D54" s="15" t="s">
        <v>45</v>
      </c>
      <c r="E54" s="17">
        <v>576</v>
      </c>
      <c r="F54" s="17">
        <v>0</v>
      </c>
      <c r="G54" s="17">
        <v>2652</v>
      </c>
      <c r="H54" s="17">
        <v>0</v>
      </c>
      <c r="I54" s="17">
        <v>0</v>
      </c>
      <c r="J54" s="216">
        <v>0</v>
      </c>
      <c r="K54" s="169">
        <v>0</v>
      </c>
    </row>
    <row r="55" spans="1:11" outlineLevel="1" x14ac:dyDescent="0.2">
      <c r="A55" s="15">
        <v>41</v>
      </c>
      <c r="B55" s="15"/>
      <c r="C55" s="15">
        <v>637004</v>
      </c>
      <c r="D55" s="15" t="s">
        <v>45</v>
      </c>
      <c r="E55" s="19">
        <v>4515</v>
      </c>
      <c r="F55" s="19">
        <v>5387.84</v>
      </c>
      <c r="G55" s="19">
        <v>4774</v>
      </c>
      <c r="H55" s="19">
        <v>6086.32</v>
      </c>
      <c r="I55" s="113">
        <v>8000</v>
      </c>
      <c r="J55" s="183">
        <v>5428.94</v>
      </c>
      <c r="K55" s="169">
        <f t="shared" si="8"/>
        <v>0.67861749999999998</v>
      </c>
    </row>
    <row r="56" spans="1:11" outlineLevel="1" x14ac:dyDescent="0.2">
      <c r="A56" s="15">
        <v>41</v>
      </c>
      <c r="B56" s="15"/>
      <c r="C56" s="15">
        <v>637005</v>
      </c>
      <c r="D56" s="15" t="s">
        <v>175</v>
      </c>
      <c r="E56" s="19"/>
      <c r="F56" s="19"/>
      <c r="G56" s="19"/>
      <c r="H56" s="19">
        <v>1296</v>
      </c>
      <c r="I56" s="113">
        <v>0</v>
      </c>
      <c r="J56" s="183">
        <v>504</v>
      </c>
      <c r="K56" s="169">
        <v>0</v>
      </c>
    </row>
    <row r="57" spans="1:11" outlineLevel="1" x14ac:dyDescent="0.2">
      <c r="A57" s="15">
        <v>41</v>
      </c>
      <c r="B57" s="15"/>
      <c r="C57" s="15">
        <v>637012</v>
      </c>
      <c r="D57" s="15" t="s">
        <v>48</v>
      </c>
      <c r="E57" s="19">
        <v>573.29999999999995</v>
      </c>
      <c r="F57" s="19">
        <v>1058.2</v>
      </c>
      <c r="G57" s="19">
        <v>405</v>
      </c>
      <c r="H57" s="19">
        <v>434.18</v>
      </c>
      <c r="I57" s="113">
        <v>1100</v>
      </c>
      <c r="J57" s="183">
        <v>420.95</v>
      </c>
      <c r="K57" s="169">
        <f t="shared" si="8"/>
        <v>0.38268181818181818</v>
      </c>
    </row>
    <row r="58" spans="1:11" outlineLevel="1" x14ac:dyDescent="0.2">
      <c r="A58" s="15">
        <v>41</v>
      </c>
      <c r="B58" s="15"/>
      <c r="C58" s="15">
        <v>637014</v>
      </c>
      <c r="D58" s="15" t="s">
        <v>49</v>
      </c>
      <c r="E58" s="19">
        <v>2037.7</v>
      </c>
      <c r="F58" s="19">
        <v>1749</v>
      </c>
      <c r="G58" s="19">
        <v>1761</v>
      </c>
      <c r="H58" s="19">
        <v>2329.1999999999998</v>
      </c>
      <c r="I58" s="113">
        <v>2100</v>
      </c>
      <c r="J58" s="183">
        <v>2673.45</v>
      </c>
      <c r="K58" s="169">
        <f t="shared" si="8"/>
        <v>1.2730714285714284</v>
      </c>
    </row>
    <row r="59" spans="1:11" outlineLevel="1" x14ac:dyDescent="0.2">
      <c r="A59" s="15">
        <v>41</v>
      </c>
      <c r="B59" s="15"/>
      <c r="C59" s="15">
        <v>637016</v>
      </c>
      <c r="D59" s="15" t="s">
        <v>50</v>
      </c>
      <c r="E59" s="19">
        <v>614.73</v>
      </c>
      <c r="F59" s="19">
        <v>722.81</v>
      </c>
      <c r="G59" s="19">
        <v>734</v>
      </c>
      <c r="H59" s="19">
        <v>872.98</v>
      </c>
      <c r="I59" s="113">
        <v>750</v>
      </c>
      <c r="J59" s="183">
        <v>646.97</v>
      </c>
      <c r="K59" s="169">
        <f t="shared" si="8"/>
        <v>0.86262666666666665</v>
      </c>
    </row>
    <row r="60" spans="1:11" outlineLevel="1" x14ac:dyDescent="0.2">
      <c r="A60" s="15">
        <v>41</v>
      </c>
      <c r="B60" s="15"/>
      <c r="C60" s="15">
        <v>637031</v>
      </c>
      <c r="D60" s="15" t="s">
        <v>51</v>
      </c>
      <c r="E60" s="19">
        <v>160</v>
      </c>
      <c r="F60" s="19">
        <v>1052.6099999999999</v>
      </c>
      <c r="G60" s="19">
        <v>60</v>
      </c>
      <c r="H60" s="19">
        <v>0</v>
      </c>
      <c r="I60" s="113">
        <v>0</v>
      </c>
      <c r="J60" s="183">
        <v>60</v>
      </c>
      <c r="K60" s="169">
        <v>0</v>
      </c>
    </row>
    <row r="61" spans="1:11" outlineLevel="1" x14ac:dyDescent="0.2">
      <c r="A61" s="15">
        <v>46</v>
      </c>
      <c r="B61" s="15"/>
      <c r="C61" s="15">
        <v>637027</v>
      </c>
      <c r="D61" s="15" t="s">
        <v>52</v>
      </c>
      <c r="E61" s="19">
        <v>1524.16</v>
      </c>
      <c r="F61" s="19">
        <v>1303.33</v>
      </c>
      <c r="G61" s="19">
        <v>395</v>
      </c>
      <c r="H61" s="19">
        <v>1992.11</v>
      </c>
      <c r="I61" s="113">
        <v>0</v>
      </c>
      <c r="J61" s="183">
        <v>0</v>
      </c>
      <c r="K61" s="169">
        <v>0</v>
      </c>
    </row>
    <row r="62" spans="1:11" x14ac:dyDescent="0.2">
      <c r="A62" s="15">
        <v>41</v>
      </c>
      <c r="B62" s="15"/>
      <c r="C62" s="15">
        <v>637035</v>
      </c>
      <c r="D62" s="15" t="s">
        <v>53</v>
      </c>
      <c r="E62" s="19">
        <v>148</v>
      </c>
      <c r="F62" s="19">
        <v>150.46</v>
      </c>
      <c r="G62" s="19">
        <v>362</v>
      </c>
      <c r="H62" s="19">
        <v>0</v>
      </c>
      <c r="I62" s="113">
        <v>150</v>
      </c>
      <c r="J62" s="183">
        <v>177.6</v>
      </c>
      <c r="K62" s="169">
        <f t="shared" si="8"/>
        <v>1.1839999999999999</v>
      </c>
    </row>
    <row r="63" spans="1:11" x14ac:dyDescent="0.2">
      <c r="A63" s="15">
        <v>41</v>
      </c>
      <c r="B63" s="16">
        <v>64</v>
      </c>
      <c r="C63" s="15"/>
      <c r="D63" s="16" t="s">
        <v>54</v>
      </c>
      <c r="E63" s="18">
        <f t="shared" ref="E63:H63" si="13">E64</f>
        <v>969.42</v>
      </c>
      <c r="F63" s="18">
        <f t="shared" si="13"/>
        <v>0</v>
      </c>
      <c r="G63" s="18">
        <f t="shared" si="13"/>
        <v>248</v>
      </c>
      <c r="H63" s="18">
        <f t="shared" si="13"/>
        <v>420.85</v>
      </c>
      <c r="I63" s="112">
        <v>0</v>
      </c>
      <c r="J63" s="182">
        <v>0</v>
      </c>
      <c r="K63" s="169"/>
    </row>
    <row r="64" spans="1:11" x14ac:dyDescent="0.2">
      <c r="A64" s="15">
        <v>41</v>
      </c>
      <c r="B64" s="15"/>
      <c r="C64" s="15">
        <v>642015</v>
      </c>
      <c r="D64" s="15" t="s">
        <v>54</v>
      </c>
      <c r="E64" s="19">
        <v>969.42</v>
      </c>
      <c r="F64" s="19">
        <v>0</v>
      </c>
      <c r="G64" s="19">
        <v>248</v>
      </c>
      <c r="H64" s="19">
        <v>420.85</v>
      </c>
      <c r="I64" s="113">
        <v>0</v>
      </c>
      <c r="J64" s="183">
        <v>0</v>
      </c>
      <c r="K64" s="169"/>
    </row>
    <row r="65" spans="1:11" x14ac:dyDescent="0.2">
      <c r="A65" s="25"/>
      <c r="B65" s="16"/>
      <c r="C65" s="16"/>
      <c r="D65" s="16"/>
      <c r="E65" s="26"/>
      <c r="F65" s="23"/>
      <c r="G65" s="23"/>
      <c r="H65" s="23"/>
      <c r="I65" s="116"/>
      <c r="J65" s="217"/>
      <c r="K65" s="169"/>
    </row>
    <row r="66" spans="1:11" x14ac:dyDescent="0.2">
      <c r="A66" s="27"/>
      <c r="B66" s="21"/>
      <c r="C66" s="21" t="s">
        <v>0</v>
      </c>
      <c r="D66" s="21"/>
      <c r="E66" s="97" t="s">
        <v>1</v>
      </c>
      <c r="F66" s="97" t="s">
        <v>1</v>
      </c>
      <c r="G66" s="97" t="s">
        <v>1</v>
      </c>
      <c r="H66" s="97" t="s">
        <v>1</v>
      </c>
      <c r="I66" s="118" t="s">
        <v>172</v>
      </c>
      <c r="J66" s="218" t="s">
        <v>1</v>
      </c>
      <c r="K66" s="175" t="s">
        <v>180</v>
      </c>
    </row>
    <row r="67" spans="1:11" x14ac:dyDescent="0.2">
      <c r="A67" s="27"/>
      <c r="B67" s="21"/>
      <c r="C67" s="21"/>
      <c r="D67" s="242"/>
      <c r="E67" s="10">
        <v>2019</v>
      </c>
      <c r="F67" s="10">
        <v>2020</v>
      </c>
      <c r="G67" s="10">
        <v>2021</v>
      </c>
      <c r="H67" s="10">
        <v>2022</v>
      </c>
      <c r="I67" s="110">
        <v>2023</v>
      </c>
      <c r="J67" s="240">
        <v>2023</v>
      </c>
      <c r="K67" s="241">
        <v>2023</v>
      </c>
    </row>
    <row r="68" spans="1:11" x14ac:dyDescent="0.2">
      <c r="A68" s="11" t="s">
        <v>55</v>
      </c>
      <c r="B68" s="12"/>
      <c r="C68" s="11" t="s">
        <v>56</v>
      </c>
      <c r="D68" s="13" t="s">
        <v>57</v>
      </c>
      <c r="E68" s="14">
        <f t="shared" ref="E68:H68" si="14">E69+E70+E80</f>
        <v>60575.200000000004</v>
      </c>
      <c r="F68" s="14">
        <f t="shared" si="14"/>
        <v>75536.52</v>
      </c>
      <c r="G68" s="14">
        <f t="shared" si="14"/>
        <v>54918</v>
      </c>
      <c r="H68" s="14">
        <f t="shared" si="14"/>
        <v>87783.62</v>
      </c>
      <c r="I68" s="111">
        <f>I69+I70+I80</f>
        <v>76470</v>
      </c>
      <c r="J68" s="211">
        <f>J69+J70+J80</f>
        <v>78336.680000000008</v>
      </c>
      <c r="K68" s="256">
        <f>J68/I68</f>
        <v>1.0244106185432196</v>
      </c>
    </row>
    <row r="69" spans="1:11" x14ac:dyDescent="0.2">
      <c r="A69" s="28">
        <v>41</v>
      </c>
      <c r="B69" s="29">
        <v>61</v>
      </c>
      <c r="C69" s="28">
        <v>610</v>
      </c>
      <c r="D69" s="28" t="s">
        <v>5</v>
      </c>
      <c r="E69" s="30">
        <v>3890.9</v>
      </c>
      <c r="F69" s="30">
        <v>4114.63</v>
      </c>
      <c r="G69" s="30">
        <v>4974</v>
      </c>
      <c r="H69" s="30">
        <v>4264.12</v>
      </c>
      <c r="I69" s="119">
        <v>5000</v>
      </c>
      <c r="J69" s="219">
        <v>4494.67</v>
      </c>
      <c r="K69" s="257">
        <f t="shared" ref="K69:K101" si="15">J69/I69</f>
        <v>0.89893400000000001</v>
      </c>
    </row>
    <row r="70" spans="1:11" x14ac:dyDescent="0.2">
      <c r="A70" s="16">
        <v>41</v>
      </c>
      <c r="B70" s="16">
        <v>62</v>
      </c>
      <c r="C70" s="16"/>
      <c r="D70" s="16" t="s">
        <v>58</v>
      </c>
      <c r="E70" s="31">
        <f t="shared" ref="E70:I70" si="16">SUM(E71:E78)</f>
        <v>2069.81</v>
      </c>
      <c r="F70" s="31">
        <f t="shared" si="16"/>
        <v>1924.2000000000003</v>
      </c>
      <c r="G70" s="31">
        <f t="shared" si="16"/>
        <v>1611</v>
      </c>
      <c r="H70" s="31">
        <f t="shared" si="16"/>
        <v>1357.97</v>
      </c>
      <c r="I70" s="120">
        <f t="shared" si="16"/>
        <v>2840</v>
      </c>
      <c r="J70" s="220">
        <f t="shared" ref="J70" si="17">SUM(J71:J78)</f>
        <v>1872.57</v>
      </c>
      <c r="K70" s="257">
        <f t="shared" si="15"/>
        <v>0.65935563380281692</v>
      </c>
    </row>
    <row r="71" spans="1:11" x14ac:dyDescent="0.2">
      <c r="A71" s="15">
        <v>41</v>
      </c>
      <c r="B71" s="15"/>
      <c r="C71" s="15" t="s">
        <v>8</v>
      </c>
      <c r="D71" s="15" t="s">
        <v>9</v>
      </c>
      <c r="E71" s="19">
        <v>621.30999999999995</v>
      </c>
      <c r="F71" s="19">
        <v>716.05</v>
      </c>
      <c r="G71" s="19">
        <v>646</v>
      </c>
      <c r="H71" s="19">
        <v>413.34</v>
      </c>
      <c r="I71" s="19">
        <v>800</v>
      </c>
      <c r="J71" s="213">
        <v>554.99</v>
      </c>
      <c r="K71" s="257">
        <f t="shared" si="15"/>
        <v>0.69373750000000001</v>
      </c>
    </row>
    <row r="72" spans="1:11" x14ac:dyDescent="0.2">
      <c r="A72" s="15">
        <v>41</v>
      </c>
      <c r="B72" s="15"/>
      <c r="C72" s="15">
        <v>625001</v>
      </c>
      <c r="D72" s="15" t="s">
        <v>10</v>
      </c>
      <c r="E72" s="19">
        <v>82.74</v>
      </c>
      <c r="F72" s="19">
        <v>69.12</v>
      </c>
      <c r="G72" s="19">
        <v>64</v>
      </c>
      <c r="H72" s="19">
        <v>60.78</v>
      </c>
      <c r="I72" s="19">
        <v>110</v>
      </c>
      <c r="J72" s="213">
        <v>142.22999999999999</v>
      </c>
      <c r="K72" s="257">
        <f t="shared" si="15"/>
        <v>1.2929999999999999</v>
      </c>
    </row>
    <row r="73" spans="1:11" x14ac:dyDescent="0.2">
      <c r="A73" s="15">
        <v>41</v>
      </c>
      <c r="B73" s="15"/>
      <c r="C73" s="15">
        <v>625002</v>
      </c>
      <c r="D73" s="15" t="s">
        <v>11</v>
      </c>
      <c r="E73" s="19">
        <v>916.82</v>
      </c>
      <c r="F73" s="19">
        <v>774.14</v>
      </c>
      <c r="G73" s="19">
        <v>638</v>
      </c>
      <c r="H73" s="19">
        <v>612.49</v>
      </c>
      <c r="I73" s="19">
        <v>1100</v>
      </c>
      <c r="J73" s="213">
        <v>623.46</v>
      </c>
      <c r="K73" s="257">
        <f t="shared" si="15"/>
        <v>0.56678181818181816</v>
      </c>
    </row>
    <row r="74" spans="1:11" x14ac:dyDescent="0.2">
      <c r="A74" s="15">
        <v>41</v>
      </c>
      <c r="B74" s="15"/>
      <c r="C74" s="15">
        <v>625003</v>
      </c>
      <c r="D74" s="15" t="s">
        <v>12</v>
      </c>
      <c r="E74" s="19">
        <v>50.41</v>
      </c>
      <c r="F74" s="19">
        <v>47.19</v>
      </c>
      <c r="G74" s="19">
        <v>35</v>
      </c>
      <c r="H74" s="19">
        <v>43.56</v>
      </c>
      <c r="I74" s="19">
        <v>100</v>
      </c>
      <c r="J74" s="213">
        <v>37.549999999999997</v>
      </c>
      <c r="K74" s="257">
        <f t="shared" si="15"/>
        <v>0.37549999999999994</v>
      </c>
    </row>
    <row r="75" spans="1:11" x14ac:dyDescent="0.2">
      <c r="A75" s="15">
        <v>41</v>
      </c>
      <c r="B75" s="15"/>
      <c r="C75" s="15">
        <v>625004</v>
      </c>
      <c r="D75" s="15" t="s">
        <v>13</v>
      </c>
      <c r="E75" s="19">
        <v>48.5</v>
      </c>
      <c r="F75" s="19">
        <v>33.51</v>
      </c>
      <c r="G75" s="19">
        <v>0</v>
      </c>
      <c r="H75" s="19">
        <v>0</v>
      </c>
      <c r="I75" s="19">
        <v>250</v>
      </c>
      <c r="J75" s="213">
        <v>257.64</v>
      </c>
      <c r="K75" s="257">
        <f t="shared" si="15"/>
        <v>1.0305599999999999</v>
      </c>
    </row>
    <row r="76" spans="1:11" x14ac:dyDescent="0.2">
      <c r="A76" s="15">
        <v>41</v>
      </c>
      <c r="B76" s="15"/>
      <c r="C76" s="15">
        <v>625006</v>
      </c>
      <c r="D76" s="15" t="s">
        <v>15</v>
      </c>
      <c r="E76" s="19">
        <v>16.8</v>
      </c>
      <c r="F76" s="19">
        <v>13.91</v>
      </c>
      <c r="G76" s="19">
        <v>0</v>
      </c>
      <c r="H76" s="19">
        <v>13.56</v>
      </c>
      <c r="I76" s="19">
        <v>20</v>
      </c>
      <c r="J76" s="213">
        <v>11.72</v>
      </c>
      <c r="K76" s="257">
        <f t="shared" si="15"/>
        <v>0.58600000000000008</v>
      </c>
    </row>
    <row r="77" spans="1:11" x14ac:dyDescent="0.2">
      <c r="A77" s="15">
        <v>41</v>
      </c>
      <c r="B77" s="15"/>
      <c r="C77" s="15">
        <v>625005</v>
      </c>
      <c r="D77" s="15" t="s">
        <v>14</v>
      </c>
      <c r="E77" s="19">
        <v>16.149999999999999</v>
      </c>
      <c r="F77" s="19">
        <v>7.67</v>
      </c>
      <c r="G77" s="19">
        <v>12</v>
      </c>
      <c r="H77" s="19">
        <v>10.9</v>
      </c>
      <c r="I77" s="19">
        <v>80</v>
      </c>
      <c r="J77" s="213">
        <v>21.83</v>
      </c>
      <c r="K77" s="257">
        <f t="shared" si="15"/>
        <v>0.27287499999999998</v>
      </c>
    </row>
    <row r="78" spans="1:11" x14ac:dyDescent="0.2">
      <c r="A78" s="15">
        <v>41</v>
      </c>
      <c r="B78" s="15"/>
      <c r="C78" s="15">
        <v>625007</v>
      </c>
      <c r="D78" s="15" t="s">
        <v>59</v>
      </c>
      <c r="E78" s="19">
        <v>317.08</v>
      </c>
      <c r="F78" s="19">
        <v>262.61</v>
      </c>
      <c r="G78" s="19">
        <v>216</v>
      </c>
      <c r="H78" s="19">
        <v>203.34</v>
      </c>
      <c r="I78" s="19">
        <v>380</v>
      </c>
      <c r="J78" s="213">
        <v>223.15</v>
      </c>
      <c r="K78" s="257">
        <f t="shared" si="15"/>
        <v>0.58723684210526317</v>
      </c>
    </row>
    <row r="79" spans="1:11" x14ac:dyDescent="0.2">
      <c r="A79" s="24"/>
      <c r="B79" s="15"/>
      <c r="C79" s="15"/>
      <c r="D79" s="15"/>
      <c r="E79" s="19"/>
      <c r="F79" s="20"/>
      <c r="G79" s="20"/>
      <c r="H79" s="20"/>
      <c r="I79" s="114"/>
      <c r="J79" s="221"/>
      <c r="K79" s="257"/>
    </row>
    <row r="80" spans="1:11" x14ac:dyDescent="0.2">
      <c r="A80" s="21"/>
      <c r="B80" s="21">
        <v>63</v>
      </c>
      <c r="C80" s="21"/>
      <c r="D80" s="21" t="s">
        <v>25</v>
      </c>
      <c r="E80" s="33">
        <f t="shared" ref="E80:I80" si="18">E81+E86+E90+E95</f>
        <v>54614.490000000005</v>
      </c>
      <c r="F80" s="33">
        <f t="shared" si="18"/>
        <v>69497.69</v>
      </c>
      <c r="G80" s="33">
        <f t="shared" si="18"/>
        <v>48333</v>
      </c>
      <c r="H80" s="33">
        <f t="shared" si="18"/>
        <v>82161.53</v>
      </c>
      <c r="I80" s="121">
        <f t="shared" si="18"/>
        <v>68630</v>
      </c>
      <c r="J80" s="222">
        <f t="shared" ref="J80" si="19">J81+J86+J90+J95</f>
        <v>71969.440000000002</v>
      </c>
      <c r="K80" s="258">
        <f t="shared" si="15"/>
        <v>1.0486586041089903</v>
      </c>
    </row>
    <row r="81" spans="1:11" x14ac:dyDescent="0.2">
      <c r="A81" s="16">
        <v>41</v>
      </c>
      <c r="B81" s="16"/>
      <c r="C81" s="16">
        <v>632</v>
      </c>
      <c r="D81" s="16" t="s">
        <v>60</v>
      </c>
      <c r="E81" s="31">
        <f t="shared" ref="E81:I81" si="20">SUM(E82:E85)</f>
        <v>27632.65</v>
      </c>
      <c r="F81" s="31">
        <f t="shared" si="20"/>
        <v>22186.74</v>
      </c>
      <c r="G81" s="31">
        <f t="shared" si="20"/>
        <v>30261</v>
      </c>
      <c r="H81" s="31">
        <f t="shared" si="20"/>
        <v>45064.049999999996</v>
      </c>
      <c r="I81" s="120">
        <f t="shared" si="20"/>
        <v>44000</v>
      </c>
      <c r="J81" s="220">
        <f t="shared" ref="J81" si="21">SUM(J82:J85)</f>
        <v>47632.12</v>
      </c>
      <c r="K81" s="257">
        <f t="shared" si="15"/>
        <v>1.0825481818181819</v>
      </c>
    </row>
    <row r="82" spans="1:11" x14ac:dyDescent="0.2">
      <c r="A82" s="15">
        <v>41</v>
      </c>
      <c r="B82" s="15"/>
      <c r="C82" s="15">
        <v>632001</v>
      </c>
      <c r="D82" s="15" t="s">
        <v>61</v>
      </c>
      <c r="E82" s="19">
        <v>7698.81</v>
      </c>
      <c r="F82" s="19">
        <v>7233.84</v>
      </c>
      <c r="G82" s="19">
        <v>6883</v>
      </c>
      <c r="H82" s="19">
        <v>7309.1</v>
      </c>
      <c r="I82" s="113">
        <v>8300</v>
      </c>
      <c r="J82" s="183">
        <v>10242.780000000001</v>
      </c>
      <c r="K82" s="257">
        <f t="shared" si="15"/>
        <v>1.2340698795180725</v>
      </c>
    </row>
    <row r="83" spans="1:11" x14ac:dyDescent="0.2">
      <c r="A83" s="15">
        <v>41</v>
      </c>
      <c r="B83" s="15"/>
      <c r="C83" s="15">
        <v>632001</v>
      </c>
      <c r="D83" s="15" t="s">
        <v>62</v>
      </c>
      <c r="E83" s="19">
        <v>19262.09</v>
      </c>
      <c r="F83" s="19">
        <v>14559.85</v>
      </c>
      <c r="G83" s="19">
        <v>22430</v>
      </c>
      <c r="H83" s="19">
        <v>37231.5</v>
      </c>
      <c r="I83" s="113">
        <v>35000</v>
      </c>
      <c r="J83" s="183">
        <v>36168.51</v>
      </c>
      <c r="K83" s="257">
        <f t="shared" si="15"/>
        <v>1.0333860000000001</v>
      </c>
    </row>
    <row r="84" spans="1:11" x14ac:dyDescent="0.2">
      <c r="A84" s="15">
        <v>41</v>
      </c>
      <c r="B84" s="15"/>
      <c r="C84" s="15">
        <v>632002</v>
      </c>
      <c r="D84" s="15" t="s">
        <v>63</v>
      </c>
      <c r="E84" s="19">
        <v>671.75</v>
      </c>
      <c r="F84" s="19">
        <v>375.67</v>
      </c>
      <c r="G84" s="19">
        <v>938</v>
      </c>
      <c r="H84" s="19">
        <v>523.45000000000005</v>
      </c>
      <c r="I84" s="113">
        <v>700</v>
      </c>
      <c r="J84" s="183">
        <v>1220.83</v>
      </c>
      <c r="K84" s="257">
        <f t="shared" si="15"/>
        <v>1.744042857142857</v>
      </c>
    </row>
    <row r="85" spans="1:11" x14ac:dyDescent="0.2">
      <c r="A85" s="15">
        <v>41</v>
      </c>
      <c r="B85" s="15"/>
      <c r="C85" s="15">
        <v>632003</v>
      </c>
      <c r="D85" s="15" t="s">
        <v>30</v>
      </c>
      <c r="E85" s="19">
        <v>0</v>
      </c>
      <c r="F85" s="19">
        <v>17.38</v>
      </c>
      <c r="G85" s="19">
        <v>10</v>
      </c>
      <c r="H85" s="19">
        <v>0</v>
      </c>
      <c r="I85" s="113">
        <v>0</v>
      </c>
      <c r="J85" s="183">
        <v>0</v>
      </c>
      <c r="K85" s="257">
        <v>0</v>
      </c>
    </row>
    <row r="86" spans="1:11" x14ac:dyDescent="0.2">
      <c r="A86" s="16">
        <v>41</v>
      </c>
      <c r="B86" s="16"/>
      <c r="C86" s="16">
        <v>633</v>
      </c>
      <c r="D86" s="16" t="s">
        <v>31</v>
      </c>
      <c r="E86" s="31">
        <f t="shared" ref="E86:G86" si="22">E87+E88</f>
        <v>2511.6799999999998</v>
      </c>
      <c r="F86" s="31">
        <f t="shared" si="22"/>
        <v>17735.7</v>
      </c>
      <c r="G86" s="31">
        <f t="shared" si="22"/>
        <v>4616</v>
      </c>
      <c r="H86" s="31">
        <f>H87+H88+H89</f>
        <v>8602.67</v>
      </c>
      <c r="I86" s="120">
        <f>I87+I88+I89</f>
        <v>2800</v>
      </c>
      <c r="J86" s="220">
        <f>J87+J88+J89</f>
        <v>2869.59</v>
      </c>
      <c r="K86" s="257">
        <f t="shared" si="15"/>
        <v>1.0248535714285716</v>
      </c>
    </row>
    <row r="87" spans="1:11" x14ac:dyDescent="0.2">
      <c r="A87" s="15">
        <v>41</v>
      </c>
      <c r="B87" s="15"/>
      <c r="C87" s="15">
        <v>633002</v>
      </c>
      <c r="D87" s="15" t="s">
        <v>32</v>
      </c>
      <c r="E87" s="32">
        <v>0</v>
      </c>
      <c r="F87" s="32">
        <v>9960.64</v>
      </c>
      <c r="G87" s="32">
        <v>0</v>
      </c>
      <c r="H87" s="32">
        <v>0</v>
      </c>
      <c r="I87" s="122">
        <v>0</v>
      </c>
      <c r="J87" s="223"/>
      <c r="K87" s="257"/>
    </row>
    <row r="88" spans="1:11" outlineLevel="1" x14ac:dyDescent="0.2">
      <c r="A88" s="15">
        <v>41</v>
      </c>
      <c r="B88" s="15"/>
      <c r="C88" s="15">
        <v>633006</v>
      </c>
      <c r="D88" s="15" t="s">
        <v>33</v>
      </c>
      <c r="E88" s="19">
        <v>2511.6799999999998</v>
      </c>
      <c r="F88" s="19">
        <v>7775.06</v>
      </c>
      <c r="G88" s="19">
        <v>4616</v>
      </c>
      <c r="H88" s="19">
        <v>1429.55</v>
      </c>
      <c r="I88" s="113">
        <v>2800</v>
      </c>
      <c r="J88" s="183">
        <v>2869.59</v>
      </c>
      <c r="K88" s="257">
        <f t="shared" si="15"/>
        <v>1.0248535714285716</v>
      </c>
    </row>
    <row r="89" spans="1:11" outlineLevel="1" x14ac:dyDescent="0.2">
      <c r="A89" s="15">
        <v>41</v>
      </c>
      <c r="B89" s="15"/>
      <c r="C89" s="15">
        <v>633200</v>
      </c>
      <c r="D89" s="15" t="s">
        <v>183</v>
      </c>
      <c r="E89" s="19"/>
      <c r="F89" s="19"/>
      <c r="G89" s="19"/>
      <c r="H89" s="19">
        <v>7173.12</v>
      </c>
      <c r="I89" s="113">
        <v>0</v>
      </c>
      <c r="J89" s="183"/>
      <c r="K89" s="257">
        <v>0</v>
      </c>
    </row>
    <row r="90" spans="1:11" outlineLevel="1" x14ac:dyDescent="0.2">
      <c r="A90" s="16">
        <v>41</v>
      </c>
      <c r="B90" s="16"/>
      <c r="C90" s="16">
        <v>635</v>
      </c>
      <c r="D90" s="16" t="s">
        <v>42</v>
      </c>
      <c r="E90" s="31">
        <f t="shared" ref="E90:I90" si="23">SUM(E91:E94)</f>
        <v>10439.140000000001</v>
      </c>
      <c r="F90" s="31">
        <f t="shared" si="23"/>
        <v>19050.05</v>
      </c>
      <c r="G90" s="31">
        <f t="shared" si="23"/>
        <v>6870</v>
      </c>
      <c r="H90" s="31">
        <f t="shared" si="23"/>
        <v>19234.730000000003</v>
      </c>
      <c r="I90" s="120">
        <f t="shared" si="23"/>
        <v>9500</v>
      </c>
      <c r="J90" s="220">
        <f t="shared" ref="J90" si="24">SUM(J91:J94)</f>
        <v>14408.55</v>
      </c>
      <c r="K90" s="257">
        <f t="shared" si="15"/>
        <v>1.5166894736842105</v>
      </c>
    </row>
    <row r="91" spans="1:11" outlineLevel="1" x14ac:dyDescent="0.2">
      <c r="A91" s="15">
        <v>41</v>
      </c>
      <c r="B91" s="15"/>
      <c r="C91" s="15">
        <v>635002</v>
      </c>
      <c r="D91" s="15" t="s">
        <v>43</v>
      </c>
      <c r="E91" s="19">
        <v>90</v>
      </c>
      <c r="F91" s="19">
        <v>0</v>
      </c>
      <c r="G91" s="19">
        <v>0</v>
      </c>
      <c r="H91" s="19">
        <v>0</v>
      </c>
      <c r="I91" s="113">
        <v>500</v>
      </c>
      <c r="J91" s="183"/>
      <c r="K91" s="257">
        <f t="shared" si="15"/>
        <v>0</v>
      </c>
    </row>
    <row r="92" spans="1:11" x14ac:dyDescent="0.2">
      <c r="A92" s="15">
        <v>41</v>
      </c>
      <c r="B92" s="15"/>
      <c r="C92" s="15">
        <v>635004</v>
      </c>
      <c r="D92" s="15" t="s">
        <v>44</v>
      </c>
      <c r="E92" s="19">
        <v>1178.7</v>
      </c>
      <c r="F92" s="19">
        <v>14955.01</v>
      </c>
      <c r="G92" s="19">
        <v>6709</v>
      </c>
      <c r="H92" s="19">
        <v>17790.490000000002</v>
      </c>
      <c r="I92" s="113">
        <v>6000</v>
      </c>
      <c r="J92" s="183">
        <v>13392.15</v>
      </c>
      <c r="K92" s="257">
        <f t="shared" si="15"/>
        <v>2.2320250000000001</v>
      </c>
    </row>
    <row r="93" spans="1:11" x14ac:dyDescent="0.2">
      <c r="A93" s="15">
        <v>46</v>
      </c>
      <c r="B93" s="15"/>
      <c r="C93" s="15">
        <v>635006</v>
      </c>
      <c r="D93" s="15" t="s">
        <v>64</v>
      </c>
      <c r="E93" s="19">
        <v>0</v>
      </c>
      <c r="F93" s="19">
        <v>1828.77</v>
      </c>
      <c r="G93" s="19">
        <v>0</v>
      </c>
      <c r="H93" s="19">
        <v>0</v>
      </c>
      <c r="I93" s="113">
        <v>0</v>
      </c>
      <c r="J93" s="183">
        <v>0</v>
      </c>
      <c r="K93" s="257">
        <v>0</v>
      </c>
    </row>
    <row r="94" spans="1:11" x14ac:dyDescent="0.2">
      <c r="A94" s="15">
        <v>41</v>
      </c>
      <c r="B94" s="15"/>
      <c r="C94" s="15">
        <v>635006</v>
      </c>
      <c r="D94" s="15" t="s">
        <v>64</v>
      </c>
      <c r="E94" s="19">
        <v>9170.44</v>
      </c>
      <c r="F94" s="19">
        <v>2266.27</v>
      </c>
      <c r="G94" s="19">
        <v>161</v>
      </c>
      <c r="H94" s="19">
        <v>1444.24</v>
      </c>
      <c r="I94" s="113">
        <v>3000</v>
      </c>
      <c r="J94" s="183">
        <v>1016.4</v>
      </c>
      <c r="K94" s="257">
        <f t="shared" si="15"/>
        <v>0.33879999999999999</v>
      </c>
    </row>
    <row r="95" spans="1:11" x14ac:dyDescent="0.2">
      <c r="A95" s="16">
        <v>41</v>
      </c>
      <c r="B95" s="16"/>
      <c r="C95" s="16">
        <v>637</v>
      </c>
      <c r="D95" s="16" t="s">
        <v>45</v>
      </c>
      <c r="E95" s="31">
        <f>SUM(E96:E102)</f>
        <v>14031.02</v>
      </c>
      <c r="F95" s="31">
        <f>SUM(F96:F101)</f>
        <v>10525.2</v>
      </c>
      <c r="G95" s="31">
        <f t="shared" ref="G95:I95" si="25">SUM(G96:G102)</f>
        <v>6586</v>
      </c>
      <c r="H95" s="31">
        <f t="shared" si="25"/>
        <v>9260.08</v>
      </c>
      <c r="I95" s="120">
        <f t="shared" si="25"/>
        <v>12330</v>
      </c>
      <c r="J95" s="220">
        <f t="shared" ref="J95" si="26">SUM(J96:J102)</f>
        <v>7059.18</v>
      </c>
      <c r="K95" s="257">
        <f t="shared" si="15"/>
        <v>0.57252068126520683</v>
      </c>
    </row>
    <row r="96" spans="1:11" x14ac:dyDescent="0.2">
      <c r="A96" s="15">
        <v>41</v>
      </c>
      <c r="B96" s="15"/>
      <c r="C96" s="15">
        <v>637004</v>
      </c>
      <c r="D96" s="15" t="s">
        <v>65</v>
      </c>
      <c r="E96" s="19">
        <v>6238.48</v>
      </c>
      <c r="F96" s="19">
        <v>8015.23</v>
      </c>
      <c r="G96" s="19">
        <v>3599</v>
      </c>
      <c r="H96" s="19">
        <v>5153.96</v>
      </c>
      <c r="I96" s="113">
        <v>7000</v>
      </c>
      <c r="J96" s="183">
        <v>5572.15</v>
      </c>
      <c r="K96" s="257">
        <f t="shared" si="15"/>
        <v>0.79602142857142855</v>
      </c>
    </row>
    <row r="97" spans="1:11" x14ac:dyDescent="0.2">
      <c r="A97" s="15">
        <v>46</v>
      </c>
      <c r="B97" s="15"/>
      <c r="C97" s="15">
        <v>637004</v>
      </c>
      <c r="D97" s="15" t="s">
        <v>65</v>
      </c>
      <c r="E97" s="19">
        <v>283.94</v>
      </c>
      <c r="F97" s="19">
        <v>0</v>
      </c>
      <c r="G97" s="19">
        <v>0</v>
      </c>
      <c r="H97" s="19">
        <v>0</v>
      </c>
      <c r="I97" s="113">
        <v>0</v>
      </c>
      <c r="J97" s="183">
        <v>0</v>
      </c>
      <c r="K97" s="257">
        <v>0</v>
      </c>
    </row>
    <row r="98" spans="1:11" x14ac:dyDescent="0.2">
      <c r="A98" s="15"/>
      <c r="B98" s="15"/>
      <c r="C98" s="15">
        <v>637012</v>
      </c>
      <c r="D98" s="15" t="s">
        <v>139</v>
      </c>
      <c r="E98" s="19">
        <v>4071.23</v>
      </c>
      <c r="F98" s="19">
        <v>5</v>
      </c>
      <c r="G98" s="19">
        <v>1437</v>
      </c>
      <c r="H98" s="19">
        <v>2433.46</v>
      </c>
      <c r="I98" s="113">
        <v>1500</v>
      </c>
      <c r="J98" s="183">
        <v>0</v>
      </c>
      <c r="K98" s="257">
        <f t="shared" si="15"/>
        <v>0</v>
      </c>
    </row>
    <row r="99" spans="1:11" x14ac:dyDescent="0.2">
      <c r="A99" s="15">
        <v>41</v>
      </c>
      <c r="B99" s="15"/>
      <c r="C99" s="15">
        <v>637015</v>
      </c>
      <c r="D99" s="15" t="s">
        <v>66</v>
      </c>
      <c r="E99" s="19">
        <v>976.27</v>
      </c>
      <c r="F99" s="19">
        <v>976.27</v>
      </c>
      <c r="G99" s="19">
        <v>976</v>
      </c>
      <c r="H99" s="19">
        <v>433.5</v>
      </c>
      <c r="I99" s="113">
        <v>980</v>
      </c>
      <c r="J99" s="183">
        <v>976.27</v>
      </c>
      <c r="K99" s="257">
        <f t="shared" si="15"/>
        <v>0.9961938775510204</v>
      </c>
    </row>
    <row r="100" spans="1:11" x14ac:dyDescent="0.2">
      <c r="A100" s="15">
        <v>41</v>
      </c>
      <c r="B100" s="15"/>
      <c r="C100" s="15">
        <v>637016</v>
      </c>
      <c r="D100" s="15" t="s">
        <v>50</v>
      </c>
      <c r="E100" s="19">
        <v>40.799999999999997</v>
      </c>
      <c r="F100" s="19">
        <v>0</v>
      </c>
      <c r="G100" s="19">
        <v>48</v>
      </c>
      <c r="H100" s="19">
        <v>10.61</v>
      </c>
      <c r="I100" s="113">
        <v>50</v>
      </c>
      <c r="J100" s="183"/>
      <c r="K100" s="257">
        <f t="shared" si="15"/>
        <v>0</v>
      </c>
    </row>
    <row r="101" spans="1:11" x14ac:dyDescent="0.2">
      <c r="A101" s="15">
        <v>41</v>
      </c>
      <c r="B101" s="15"/>
      <c r="C101" s="15">
        <v>637027</v>
      </c>
      <c r="D101" s="15" t="s">
        <v>67</v>
      </c>
      <c r="E101" s="19">
        <v>2205.3000000000002</v>
      </c>
      <c r="F101" s="19">
        <v>1528.7</v>
      </c>
      <c r="G101" s="19">
        <v>526</v>
      </c>
      <c r="H101" s="19">
        <v>1098.55</v>
      </c>
      <c r="I101" s="113">
        <v>2800</v>
      </c>
      <c r="J101" s="183">
        <v>510.76</v>
      </c>
      <c r="K101" s="257">
        <f t="shared" si="15"/>
        <v>0.18241428571428572</v>
      </c>
    </row>
    <row r="102" spans="1:11" x14ac:dyDescent="0.2">
      <c r="A102" s="15">
        <v>46</v>
      </c>
      <c r="B102" s="15"/>
      <c r="C102" s="15">
        <v>637031</v>
      </c>
      <c r="D102" s="15" t="s">
        <v>51</v>
      </c>
      <c r="E102" s="26">
        <v>215</v>
      </c>
      <c r="F102" s="23"/>
      <c r="G102" s="23"/>
      <c r="H102" s="23">
        <v>130</v>
      </c>
      <c r="I102" s="116">
        <v>0</v>
      </c>
      <c r="J102" s="224"/>
      <c r="K102" s="257">
        <v>0</v>
      </c>
    </row>
    <row r="103" spans="1:11" x14ac:dyDescent="0.2">
      <c r="A103" s="15"/>
      <c r="B103" s="15"/>
      <c r="C103" s="15"/>
      <c r="D103" s="15"/>
      <c r="E103" s="26"/>
      <c r="F103" s="23"/>
      <c r="G103" s="23"/>
      <c r="H103" s="23"/>
      <c r="I103" s="116"/>
      <c r="J103" s="211"/>
      <c r="K103" s="257"/>
    </row>
    <row r="104" spans="1:11" outlineLevel="1" x14ac:dyDescent="0.2">
      <c r="A104" s="15"/>
      <c r="B104" s="15"/>
      <c r="C104" s="15"/>
      <c r="D104" s="15"/>
      <c r="E104" s="26"/>
      <c r="F104" s="23"/>
      <c r="G104" s="23"/>
      <c r="H104" s="23"/>
      <c r="I104" s="116"/>
      <c r="J104" s="211"/>
      <c r="K104" s="257"/>
    </row>
    <row r="105" spans="1:11" outlineLevel="1" x14ac:dyDescent="0.2">
      <c r="A105" s="6"/>
      <c r="B105" s="7"/>
      <c r="C105" s="7" t="s">
        <v>0</v>
      </c>
      <c r="D105" s="7"/>
      <c r="E105" s="97" t="s">
        <v>1</v>
      </c>
      <c r="F105" s="97" t="s">
        <v>1</v>
      </c>
      <c r="G105" s="97" t="s">
        <v>1</v>
      </c>
      <c r="H105" s="97" t="s">
        <v>1</v>
      </c>
      <c r="I105" s="118" t="s">
        <v>172</v>
      </c>
      <c r="J105" s="218" t="s">
        <v>1</v>
      </c>
      <c r="K105" s="255" t="s">
        <v>180</v>
      </c>
    </row>
    <row r="106" spans="1:11" x14ac:dyDescent="0.2">
      <c r="A106" s="6"/>
      <c r="B106" s="7"/>
      <c r="C106" s="7"/>
      <c r="D106" s="7"/>
      <c r="E106" s="10">
        <v>2019</v>
      </c>
      <c r="F106" s="10">
        <v>2020</v>
      </c>
      <c r="G106" s="10">
        <v>2021</v>
      </c>
      <c r="H106" s="10">
        <v>2022</v>
      </c>
      <c r="I106" s="110">
        <v>2023</v>
      </c>
      <c r="J106" s="240">
        <v>2023</v>
      </c>
      <c r="K106" s="241">
        <v>2023</v>
      </c>
    </row>
    <row r="107" spans="1:11" x14ac:dyDescent="0.2">
      <c r="A107" s="35">
        <v>41</v>
      </c>
      <c r="B107" s="12" t="s">
        <v>69</v>
      </c>
      <c r="C107" s="35"/>
      <c r="D107" s="13" t="s">
        <v>69</v>
      </c>
      <c r="E107" s="14">
        <f>E108+E110+E121</f>
        <v>133879.77999999997</v>
      </c>
      <c r="F107" s="14">
        <f>F108+F110+F121+F112</f>
        <v>20019.259999999998</v>
      </c>
      <c r="G107" s="14">
        <f t="shared" ref="G107:I107" si="27">G108+G112+G121</f>
        <v>50478</v>
      </c>
      <c r="H107" s="14">
        <f t="shared" si="27"/>
        <v>154373.06000000003</v>
      </c>
      <c r="I107" s="111">
        <f t="shared" si="27"/>
        <v>151770</v>
      </c>
      <c r="J107" s="211">
        <f t="shared" ref="J107" si="28">J108+J112+J121</f>
        <v>161426.82999999996</v>
      </c>
      <c r="K107" s="237">
        <f>J107/I107</f>
        <v>1.0636280556104629</v>
      </c>
    </row>
    <row r="108" spans="1:11" x14ac:dyDescent="0.2">
      <c r="A108" s="16">
        <v>41</v>
      </c>
      <c r="B108" s="16">
        <v>61</v>
      </c>
      <c r="C108" s="16">
        <v>610</v>
      </c>
      <c r="D108" s="16" t="s">
        <v>70</v>
      </c>
      <c r="E108" s="31">
        <v>0</v>
      </c>
      <c r="F108" s="31">
        <f>F109</f>
        <v>0</v>
      </c>
      <c r="G108" s="31">
        <f>G109</f>
        <v>0</v>
      </c>
      <c r="H108" s="31">
        <f>H109</f>
        <v>4700</v>
      </c>
      <c r="I108" s="120">
        <f>I109</f>
        <v>5000</v>
      </c>
      <c r="J108" s="220">
        <f>J109</f>
        <v>4537.67</v>
      </c>
      <c r="K108" s="169">
        <f t="shared" ref="K108:K141" si="29">J108/I108</f>
        <v>0.90753400000000006</v>
      </c>
    </row>
    <row r="109" spans="1:11" x14ac:dyDescent="0.2">
      <c r="A109" s="15">
        <v>41</v>
      </c>
      <c r="B109" s="16"/>
      <c r="C109" s="15">
        <v>614</v>
      </c>
      <c r="D109" s="15" t="s">
        <v>71</v>
      </c>
      <c r="E109" s="19">
        <v>0</v>
      </c>
      <c r="F109" s="19">
        <v>0</v>
      </c>
      <c r="G109" s="19">
        <v>0</v>
      </c>
      <c r="H109" s="19">
        <v>4700</v>
      </c>
      <c r="I109" s="113">
        <v>5000</v>
      </c>
      <c r="J109" s="183">
        <v>4537.67</v>
      </c>
      <c r="K109" s="169">
        <f t="shared" si="29"/>
        <v>0.90753400000000006</v>
      </c>
    </row>
    <row r="110" spans="1:11" x14ac:dyDescent="0.2">
      <c r="A110" s="15">
        <v>41</v>
      </c>
      <c r="B110" s="16">
        <v>62</v>
      </c>
      <c r="C110" s="15"/>
      <c r="D110" s="16" t="s">
        <v>72</v>
      </c>
      <c r="E110" s="31">
        <f>E111+E112</f>
        <v>205.76999999999998</v>
      </c>
      <c r="F110" s="31">
        <v>0</v>
      </c>
      <c r="G110" s="31">
        <v>0</v>
      </c>
      <c r="H110" s="31">
        <v>0</v>
      </c>
      <c r="I110" s="120">
        <v>0</v>
      </c>
      <c r="J110" s="220">
        <v>0</v>
      </c>
      <c r="K110" s="169"/>
    </row>
    <row r="111" spans="1:11" x14ac:dyDescent="0.2">
      <c r="A111" s="15">
        <v>46</v>
      </c>
      <c r="B111" s="15"/>
      <c r="C111" s="15"/>
      <c r="D111" s="15" t="s">
        <v>73</v>
      </c>
      <c r="E111" s="19">
        <v>0</v>
      </c>
      <c r="F111" s="19">
        <v>0</v>
      </c>
      <c r="G111" s="19">
        <v>0</v>
      </c>
      <c r="H111" s="19">
        <v>0</v>
      </c>
      <c r="I111" s="113">
        <v>0</v>
      </c>
      <c r="J111" s="183">
        <v>0</v>
      </c>
      <c r="K111" s="169"/>
    </row>
    <row r="112" spans="1:11" x14ac:dyDescent="0.2">
      <c r="A112" s="16">
        <v>41</v>
      </c>
      <c r="B112" s="16">
        <v>62</v>
      </c>
      <c r="C112" s="16"/>
      <c r="D112" s="16" t="s">
        <v>74</v>
      </c>
      <c r="E112" s="32">
        <f t="shared" ref="E112:I112" si="30">SUM(E113:E120)</f>
        <v>205.76999999999998</v>
      </c>
      <c r="F112" s="31">
        <f t="shared" si="30"/>
        <v>24.01</v>
      </c>
      <c r="G112" s="31">
        <f t="shared" si="30"/>
        <v>388</v>
      </c>
      <c r="H112" s="31">
        <f t="shared" si="30"/>
        <v>606.17000000000007</v>
      </c>
      <c r="I112" s="120">
        <f t="shared" si="30"/>
        <v>3470</v>
      </c>
      <c r="J112" s="220">
        <f t="shared" ref="J112" si="31">SUM(J113:J120)</f>
        <v>3303.79</v>
      </c>
      <c r="K112" s="169">
        <f t="shared" si="29"/>
        <v>0.95210086455331411</v>
      </c>
    </row>
    <row r="113" spans="1:11" x14ac:dyDescent="0.2">
      <c r="A113" s="15">
        <v>41</v>
      </c>
      <c r="B113" s="15"/>
      <c r="C113" s="15" t="s">
        <v>8</v>
      </c>
      <c r="D113" s="15" t="s">
        <v>9</v>
      </c>
      <c r="E113" s="19">
        <v>32.369999999999997</v>
      </c>
      <c r="F113" s="19">
        <v>2.84</v>
      </c>
      <c r="G113" s="19">
        <v>113</v>
      </c>
      <c r="H113" s="19">
        <v>128.04</v>
      </c>
      <c r="I113" s="19">
        <v>1000</v>
      </c>
      <c r="J113" s="213">
        <v>1132.5999999999999</v>
      </c>
      <c r="K113" s="169">
        <f t="shared" si="29"/>
        <v>1.1325999999999998</v>
      </c>
    </row>
    <row r="114" spans="1:11" x14ac:dyDescent="0.2">
      <c r="A114" s="15">
        <v>41</v>
      </c>
      <c r="B114" s="15"/>
      <c r="C114" s="15">
        <v>625001</v>
      </c>
      <c r="D114" s="15" t="s">
        <v>10</v>
      </c>
      <c r="E114" s="19">
        <v>0</v>
      </c>
      <c r="F114" s="19">
        <v>0</v>
      </c>
      <c r="G114" s="19">
        <v>5</v>
      </c>
      <c r="H114" s="19">
        <v>28.77</v>
      </c>
      <c r="I114" s="19">
        <v>150</v>
      </c>
      <c r="J114" s="213">
        <v>18.579999999999998</v>
      </c>
      <c r="K114" s="169">
        <f t="shared" si="29"/>
        <v>0.12386666666666665</v>
      </c>
    </row>
    <row r="115" spans="1:11" x14ac:dyDescent="0.2">
      <c r="A115" s="15">
        <v>41</v>
      </c>
      <c r="B115" s="15"/>
      <c r="C115" s="15">
        <v>625002</v>
      </c>
      <c r="D115" s="15" t="s">
        <v>11</v>
      </c>
      <c r="E115" s="19">
        <v>108.11</v>
      </c>
      <c r="F115" s="19">
        <v>12.8</v>
      </c>
      <c r="G115" s="19">
        <v>164</v>
      </c>
      <c r="H115" s="19">
        <v>248.99</v>
      </c>
      <c r="I115" s="19">
        <v>1350</v>
      </c>
      <c r="J115" s="213">
        <v>1622.4</v>
      </c>
      <c r="K115" s="169">
        <f t="shared" si="29"/>
        <v>1.2017777777777778</v>
      </c>
    </row>
    <row r="116" spans="1:11" x14ac:dyDescent="0.2">
      <c r="A116" s="15">
        <v>41</v>
      </c>
      <c r="B116" s="15"/>
      <c r="C116" s="15">
        <v>625003</v>
      </c>
      <c r="D116" s="15" t="s">
        <v>12</v>
      </c>
      <c r="E116" s="19">
        <v>7.65</v>
      </c>
      <c r="F116" s="19">
        <v>0.56000000000000005</v>
      </c>
      <c r="G116" s="19">
        <v>10</v>
      </c>
      <c r="H116" s="19">
        <v>16.420000000000002</v>
      </c>
      <c r="I116" s="19">
        <v>100</v>
      </c>
      <c r="J116" s="213">
        <v>10.59</v>
      </c>
      <c r="K116" s="169">
        <f t="shared" si="29"/>
        <v>0.10589999999999999</v>
      </c>
    </row>
    <row r="117" spans="1:11" x14ac:dyDescent="0.2">
      <c r="A117" s="15">
        <v>41</v>
      </c>
      <c r="B117" s="15"/>
      <c r="C117" s="15">
        <v>625004</v>
      </c>
      <c r="D117" s="15" t="s">
        <v>13</v>
      </c>
      <c r="E117" s="19">
        <v>9.6999999999999993</v>
      </c>
      <c r="F117" s="19">
        <v>4.26</v>
      </c>
      <c r="G117" s="19">
        <v>33</v>
      </c>
      <c r="H117" s="19">
        <v>61.73</v>
      </c>
      <c r="I117" s="19">
        <v>300</v>
      </c>
      <c r="J117" s="213">
        <v>39.9</v>
      </c>
      <c r="K117" s="169">
        <f t="shared" si="29"/>
        <v>0.13300000000000001</v>
      </c>
    </row>
    <row r="118" spans="1:11" x14ac:dyDescent="0.2">
      <c r="A118" s="15">
        <v>41</v>
      </c>
      <c r="B118" s="15"/>
      <c r="C118" s="15">
        <v>625005</v>
      </c>
      <c r="D118" s="15" t="s">
        <v>14</v>
      </c>
      <c r="E118" s="19">
        <v>0</v>
      </c>
      <c r="F118" s="19">
        <v>0</v>
      </c>
      <c r="G118" s="19">
        <v>4</v>
      </c>
      <c r="H118" s="19">
        <v>19.32</v>
      </c>
      <c r="I118" s="19">
        <v>95</v>
      </c>
      <c r="J118" s="213">
        <v>13.27</v>
      </c>
      <c r="K118" s="169">
        <f t="shared" si="29"/>
        <v>0.13968421052631577</v>
      </c>
    </row>
    <row r="119" spans="1:11" x14ac:dyDescent="0.2">
      <c r="A119" s="15">
        <v>41</v>
      </c>
      <c r="B119" s="15"/>
      <c r="C119" s="15">
        <v>625006</v>
      </c>
      <c r="D119" s="15" t="s">
        <v>68</v>
      </c>
      <c r="E119" s="19">
        <v>2.35</v>
      </c>
      <c r="F119" s="19">
        <v>0.17</v>
      </c>
      <c r="G119" s="19">
        <v>3</v>
      </c>
      <c r="H119" s="19">
        <v>5.0999999999999996</v>
      </c>
      <c r="I119" s="19">
        <v>25</v>
      </c>
      <c r="J119" s="213">
        <v>3.29</v>
      </c>
      <c r="K119" s="169">
        <f t="shared" si="29"/>
        <v>0.13159999999999999</v>
      </c>
    </row>
    <row r="120" spans="1:11" x14ac:dyDescent="0.2">
      <c r="A120" s="15">
        <v>41</v>
      </c>
      <c r="B120" s="15"/>
      <c r="C120" s="15">
        <v>625007</v>
      </c>
      <c r="D120" s="15" t="s">
        <v>59</v>
      </c>
      <c r="E120" s="19">
        <v>45.59</v>
      </c>
      <c r="F120" s="19">
        <v>3.38</v>
      </c>
      <c r="G120" s="19">
        <v>56</v>
      </c>
      <c r="H120" s="19">
        <v>97.8</v>
      </c>
      <c r="I120" s="19">
        <v>450</v>
      </c>
      <c r="J120" s="213">
        <v>463.16</v>
      </c>
      <c r="K120" s="169">
        <f t="shared" si="29"/>
        <v>1.0292444444444444</v>
      </c>
    </row>
    <row r="121" spans="1:11" x14ac:dyDescent="0.2">
      <c r="A121" s="36"/>
      <c r="B121" s="36">
        <v>63</v>
      </c>
      <c r="C121" s="36"/>
      <c r="D121" s="36" t="s">
        <v>45</v>
      </c>
      <c r="E121" s="22">
        <f>E122+E125+E129+E131</f>
        <v>133674.00999999998</v>
      </c>
      <c r="F121" s="22">
        <f t="shared" ref="F121:I121" si="32">F122+F125+F129+F131</f>
        <v>19995.25</v>
      </c>
      <c r="G121" s="22">
        <f t="shared" si="32"/>
        <v>50090</v>
      </c>
      <c r="H121" s="22">
        <f t="shared" si="32"/>
        <v>149066.89000000001</v>
      </c>
      <c r="I121" s="115">
        <f t="shared" si="32"/>
        <v>143300</v>
      </c>
      <c r="J121" s="215">
        <f t="shared" ref="J121" si="33">J122+J125+J129+J131</f>
        <v>153585.36999999997</v>
      </c>
      <c r="K121" s="174">
        <f t="shared" si="29"/>
        <v>1.0717750872295881</v>
      </c>
    </row>
    <row r="122" spans="1:11" x14ac:dyDescent="0.2">
      <c r="A122" s="16">
        <v>41</v>
      </c>
      <c r="B122" s="16"/>
      <c r="C122" s="16">
        <v>632</v>
      </c>
      <c r="D122" s="16" t="s">
        <v>60</v>
      </c>
      <c r="E122" s="18">
        <v>0</v>
      </c>
      <c r="F122" s="18">
        <v>0</v>
      </c>
      <c r="G122" s="18">
        <v>0</v>
      </c>
      <c r="H122" s="18">
        <f>H123</f>
        <v>2003.56</v>
      </c>
      <c r="I122" s="112">
        <f>I123</f>
        <v>0</v>
      </c>
      <c r="J122" s="182">
        <f>J123+J124</f>
        <v>1426.5500000000002</v>
      </c>
      <c r="K122" s="169">
        <v>0</v>
      </c>
    </row>
    <row r="123" spans="1:11" x14ac:dyDescent="0.2">
      <c r="A123" s="25">
        <v>46</v>
      </c>
      <c r="B123" s="25"/>
      <c r="C123" s="25">
        <v>632</v>
      </c>
      <c r="D123" s="25" t="s">
        <v>151</v>
      </c>
      <c r="E123" s="19">
        <v>0</v>
      </c>
      <c r="F123" s="19">
        <v>0</v>
      </c>
      <c r="G123" s="19">
        <v>0</v>
      </c>
      <c r="H123" s="19">
        <v>2003.56</v>
      </c>
      <c r="I123" s="113">
        <v>0</v>
      </c>
      <c r="J123" s="183">
        <v>1067.68</v>
      </c>
      <c r="K123" s="169">
        <v>0</v>
      </c>
    </row>
    <row r="124" spans="1:11" x14ac:dyDescent="0.2">
      <c r="A124" s="25">
        <v>41</v>
      </c>
      <c r="B124" s="25"/>
      <c r="C124" s="25">
        <v>632</v>
      </c>
      <c r="D124" s="25" t="s">
        <v>190</v>
      </c>
      <c r="E124" s="19">
        <v>0</v>
      </c>
      <c r="F124" s="19">
        <v>0</v>
      </c>
      <c r="G124" s="19">
        <v>0</v>
      </c>
      <c r="H124" s="19">
        <v>0</v>
      </c>
      <c r="I124" s="113">
        <v>0</v>
      </c>
      <c r="J124" s="183">
        <v>358.87</v>
      </c>
      <c r="K124" s="169">
        <v>0</v>
      </c>
    </row>
    <row r="125" spans="1:11" x14ac:dyDescent="0.2">
      <c r="A125" s="15">
        <v>41</v>
      </c>
      <c r="B125" s="16"/>
      <c r="C125" s="16">
        <v>633</v>
      </c>
      <c r="D125" s="16" t="s">
        <v>75</v>
      </c>
      <c r="E125" s="31">
        <f>E126+E127+E128</f>
        <v>4469.08</v>
      </c>
      <c r="F125" s="31">
        <f>SUM(F126:F128)</f>
        <v>1444.89</v>
      </c>
      <c r="G125" s="31">
        <f>G126+G127+G128</f>
        <v>2225</v>
      </c>
      <c r="H125" s="31">
        <f>H126+H127+H128</f>
        <v>5467.04</v>
      </c>
      <c r="I125" s="120">
        <f>SUM(I126:I128)</f>
        <v>8500</v>
      </c>
      <c r="J125" s="220">
        <f>SUM(J126:J128)</f>
        <v>6848.6399999999994</v>
      </c>
      <c r="K125" s="169">
        <f t="shared" si="29"/>
        <v>0.80572235294117645</v>
      </c>
    </row>
    <row r="126" spans="1:11" x14ac:dyDescent="0.2">
      <c r="A126" s="15">
        <v>41</v>
      </c>
      <c r="B126" s="15"/>
      <c r="C126" s="15">
        <v>633006</v>
      </c>
      <c r="D126" s="15" t="s">
        <v>76</v>
      </c>
      <c r="E126" s="19">
        <v>0</v>
      </c>
      <c r="F126" s="19">
        <v>0</v>
      </c>
      <c r="G126" s="19">
        <v>521</v>
      </c>
      <c r="H126" s="19">
        <v>0</v>
      </c>
      <c r="I126" s="113">
        <v>3500</v>
      </c>
      <c r="J126" s="183">
        <v>2883.75</v>
      </c>
      <c r="K126" s="169">
        <f t="shared" si="29"/>
        <v>0.82392857142857145</v>
      </c>
    </row>
    <row r="127" spans="1:11" x14ac:dyDescent="0.2">
      <c r="A127" s="15">
        <v>46</v>
      </c>
      <c r="B127" s="16"/>
      <c r="C127" s="15">
        <v>633006</v>
      </c>
      <c r="D127" s="15" t="s">
        <v>77</v>
      </c>
      <c r="E127" s="19">
        <v>1094.98</v>
      </c>
      <c r="F127" s="19">
        <v>0</v>
      </c>
      <c r="G127" s="19">
        <v>0</v>
      </c>
      <c r="H127" s="19">
        <v>0</v>
      </c>
      <c r="I127" s="113">
        <v>0</v>
      </c>
      <c r="J127" s="183">
        <v>0</v>
      </c>
      <c r="K127" s="169">
        <v>0</v>
      </c>
    </row>
    <row r="128" spans="1:11" x14ac:dyDescent="0.2">
      <c r="A128" s="15">
        <v>41</v>
      </c>
      <c r="B128" s="15"/>
      <c r="C128" s="15">
        <v>633006</v>
      </c>
      <c r="D128" s="15" t="s">
        <v>191</v>
      </c>
      <c r="E128" s="19">
        <v>3374.1</v>
      </c>
      <c r="F128" s="19">
        <v>1444.89</v>
      </c>
      <c r="G128" s="19">
        <v>1704</v>
      </c>
      <c r="H128" s="19">
        <v>5467.04</v>
      </c>
      <c r="I128" s="113">
        <v>5000</v>
      </c>
      <c r="J128" s="183">
        <v>3964.89</v>
      </c>
      <c r="K128" s="169">
        <f t="shared" si="29"/>
        <v>0.79297799999999996</v>
      </c>
    </row>
    <row r="129" spans="1:11" x14ac:dyDescent="0.2">
      <c r="A129" s="15">
        <v>41</v>
      </c>
      <c r="B129" s="16"/>
      <c r="C129" s="16">
        <v>634</v>
      </c>
      <c r="D129" s="16" t="s">
        <v>78</v>
      </c>
      <c r="E129" s="31">
        <v>0</v>
      </c>
      <c r="F129" s="31">
        <f>F130</f>
        <v>0</v>
      </c>
      <c r="G129" s="31">
        <f>G130</f>
        <v>0</v>
      </c>
      <c r="H129" s="31">
        <v>0</v>
      </c>
      <c r="I129" s="120">
        <f>I130</f>
        <v>0</v>
      </c>
      <c r="J129" s="220">
        <f>J130</f>
        <v>0</v>
      </c>
      <c r="K129" s="169"/>
    </row>
    <row r="130" spans="1:11" x14ac:dyDescent="0.2">
      <c r="A130" s="15">
        <v>41</v>
      </c>
      <c r="B130" s="15"/>
      <c r="C130" s="15">
        <v>634004</v>
      </c>
      <c r="D130" s="15" t="s">
        <v>79</v>
      </c>
      <c r="E130" s="19">
        <v>0</v>
      </c>
      <c r="F130" s="19">
        <v>0</v>
      </c>
      <c r="G130" s="19">
        <v>0</v>
      </c>
      <c r="H130" s="19">
        <v>0</v>
      </c>
      <c r="I130" s="113">
        <v>0</v>
      </c>
      <c r="J130" s="183">
        <v>0</v>
      </c>
      <c r="K130" s="169"/>
    </row>
    <row r="131" spans="1:11" x14ac:dyDescent="0.2">
      <c r="A131" s="15">
        <v>41</v>
      </c>
      <c r="B131" s="16"/>
      <c r="C131" s="16">
        <v>637</v>
      </c>
      <c r="D131" s="16" t="s">
        <v>45</v>
      </c>
      <c r="E131" s="18">
        <f t="shared" ref="E131:I131" si="34">SUM(E132:E142)</f>
        <v>129204.93</v>
      </c>
      <c r="F131" s="18">
        <f t="shared" si="34"/>
        <v>18550.36</v>
      </c>
      <c r="G131" s="18">
        <f t="shared" si="34"/>
        <v>47865</v>
      </c>
      <c r="H131" s="18">
        <f t="shared" si="34"/>
        <v>141596.29</v>
      </c>
      <c r="I131" s="112">
        <f t="shared" si="34"/>
        <v>134800</v>
      </c>
      <c r="J131" s="182">
        <f t="shared" ref="J131" si="35">SUM(J132:J142)</f>
        <v>145310.17999999996</v>
      </c>
      <c r="K131" s="169">
        <f t="shared" si="29"/>
        <v>1.0779686943620175</v>
      </c>
    </row>
    <row r="132" spans="1:11" x14ac:dyDescent="0.2">
      <c r="A132" s="15">
        <v>41</v>
      </c>
      <c r="B132" s="15"/>
      <c r="C132" s="15">
        <v>637002</v>
      </c>
      <c r="D132" s="15" t="s">
        <v>80</v>
      </c>
      <c r="E132" s="19">
        <v>18000</v>
      </c>
      <c r="F132" s="19">
        <v>0</v>
      </c>
      <c r="G132" s="19">
        <v>10070</v>
      </c>
      <c r="H132" s="19">
        <v>17500</v>
      </c>
      <c r="I132" s="113">
        <v>25000</v>
      </c>
      <c r="J132" s="183">
        <v>11000</v>
      </c>
      <c r="K132" s="169">
        <f t="shared" si="29"/>
        <v>0.44</v>
      </c>
    </row>
    <row r="133" spans="1:11" x14ac:dyDescent="0.2">
      <c r="A133" s="15">
        <v>41</v>
      </c>
      <c r="B133" s="15"/>
      <c r="C133" s="15">
        <v>637002</v>
      </c>
      <c r="D133" s="15" t="s">
        <v>81</v>
      </c>
      <c r="E133" s="19">
        <v>15770</v>
      </c>
      <c r="F133" s="19">
        <v>8515</v>
      </c>
      <c r="G133" s="19">
        <v>12650</v>
      </c>
      <c r="H133" s="19">
        <v>11999</v>
      </c>
      <c r="I133" s="113">
        <v>15000</v>
      </c>
      <c r="J133" s="183">
        <v>10931.2</v>
      </c>
      <c r="K133" s="169">
        <f t="shared" si="29"/>
        <v>0.72874666666666676</v>
      </c>
    </row>
    <row r="134" spans="1:11" x14ac:dyDescent="0.2">
      <c r="A134" s="15">
        <v>46</v>
      </c>
      <c r="B134" s="15"/>
      <c r="C134" s="15">
        <v>637002</v>
      </c>
      <c r="D134" s="15" t="s">
        <v>80</v>
      </c>
      <c r="E134" s="19">
        <v>0</v>
      </c>
      <c r="F134" s="19">
        <v>0</v>
      </c>
      <c r="G134" s="19">
        <v>0</v>
      </c>
      <c r="H134" s="19">
        <v>9680</v>
      </c>
      <c r="I134" s="113">
        <v>0</v>
      </c>
      <c r="J134" s="183">
        <v>16050</v>
      </c>
      <c r="K134" s="169">
        <v>0</v>
      </c>
    </row>
    <row r="135" spans="1:11" x14ac:dyDescent="0.2">
      <c r="A135" s="15">
        <v>46</v>
      </c>
      <c r="B135" s="15"/>
      <c r="C135" s="15">
        <v>637004</v>
      </c>
      <c r="D135" s="15" t="s">
        <v>82</v>
      </c>
      <c r="E135" s="19">
        <v>75009.919999999998</v>
      </c>
      <c r="F135" s="19">
        <v>0</v>
      </c>
      <c r="G135" s="19">
        <v>0</v>
      </c>
      <c r="H135" s="19">
        <v>7855.6</v>
      </c>
      <c r="I135" s="113">
        <v>79240</v>
      </c>
      <c r="J135" s="183">
        <v>57259.89</v>
      </c>
      <c r="K135" s="169">
        <f t="shared" si="29"/>
        <v>0.72261345280161537</v>
      </c>
    </row>
    <row r="136" spans="1:11" x14ac:dyDescent="0.2">
      <c r="A136" s="15">
        <v>41</v>
      </c>
      <c r="B136" s="15"/>
      <c r="C136" s="15">
        <v>637004</v>
      </c>
      <c r="D136" s="15" t="s">
        <v>82</v>
      </c>
      <c r="E136" s="19">
        <v>898</v>
      </c>
      <c r="F136" s="19">
        <v>144</v>
      </c>
      <c r="G136" s="19">
        <v>100</v>
      </c>
      <c r="H136" s="19">
        <v>79238.13</v>
      </c>
      <c r="I136" s="113">
        <v>0</v>
      </c>
      <c r="J136" s="183">
        <v>28570.65</v>
      </c>
      <c r="K136" s="169">
        <v>0</v>
      </c>
    </row>
    <row r="137" spans="1:11" x14ac:dyDescent="0.2">
      <c r="A137" s="15">
        <v>41</v>
      </c>
      <c r="B137" s="15"/>
      <c r="C137" s="15">
        <v>637004</v>
      </c>
      <c r="D137" s="15" t="s">
        <v>45</v>
      </c>
      <c r="E137" s="19">
        <v>17873.98</v>
      </c>
      <c r="F137" s="19">
        <v>9827.9699999999993</v>
      </c>
      <c r="G137" s="19">
        <v>23772</v>
      </c>
      <c r="H137" s="19">
        <v>12852.88</v>
      </c>
      <c r="I137" s="113">
        <v>10000</v>
      </c>
      <c r="J137" s="183">
        <v>19807.86</v>
      </c>
      <c r="K137" s="169">
        <f t="shared" si="29"/>
        <v>1.9807860000000002</v>
      </c>
    </row>
    <row r="138" spans="1:11" x14ac:dyDescent="0.2">
      <c r="A138" s="15">
        <v>41</v>
      </c>
      <c r="B138" s="15"/>
      <c r="C138" s="15">
        <v>637012</v>
      </c>
      <c r="D138" s="15" t="s">
        <v>83</v>
      </c>
      <c r="E138" s="19">
        <v>360</v>
      </c>
      <c r="F138" s="19">
        <v>0</v>
      </c>
      <c r="G138" s="19">
        <v>0</v>
      </c>
      <c r="H138" s="19">
        <v>0</v>
      </c>
      <c r="I138" s="113">
        <v>360</v>
      </c>
      <c r="J138" s="183">
        <v>360</v>
      </c>
      <c r="K138" s="169">
        <f t="shared" si="29"/>
        <v>1</v>
      </c>
    </row>
    <row r="139" spans="1:11" x14ac:dyDescent="0.2">
      <c r="A139" s="15">
        <v>41</v>
      </c>
      <c r="B139" s="15"/>
      <c r="C139" s="15">
        <v>637012</v>
      </c>
      <c r="D139" s="15" t="s">
        <v>84</v>
      </c>
      <c r="E139" s="19">
        <v>240</v>
      </c>
      <c r="F139" s="19">
        <v>0</v>
      </c>
      <c r="G139" s="19">
        <v>0</v>
      </c>
      <c r="H139" s="19">
        <v>520</v>
      </c>
      <c r="I139" s="113">
        <v>1200</v>
      </c>
      <c r="J139" s="183">
        <v>120</v>
      </c>
      <c r="K139" s="169">
        <f t="shared" si="29"/>
        <v>0.1</v>
      </c>
    </row>
    <row r="140" spans="1:11" x14ac:dyDescent="0.2">
      <c r="A140" s="16">
        <v>41</v>
      </c>
      <c r="B140" s="15"/>
      <c r="C140" s="15">
        <v>637027</v>
      </c>
      <c r="D140" s="15" t="s">
        <v>67</v>
      </c>
      <c r="E140" s="19">
        <v>204.11</v>
      </c>
      <c r="F140" s="19">
        <v>63.39</v>
      </c>
      <c r="G140" s="19">
        <v>379</v>
      </c>
      <c r="H140" s="19">
        <v>725.02</v>
      </c>
      <c r="I140" s="113">
        <v>2000</v>
      </c>
      <c r="J140" s="183">
        <v>538.17999999999995</v>
      </c>
      <c r="K140" s="169">
        <f t="shared" si="29"/>
        <v>0.26909</v>
      </c>
    </row>
    <row r="141" spans="1:11" x14ac:dyDescent="0.2">
      <c r="A141" s="24">
        <v>41</v>
      </c>
      <c r="B141" s="15"/>
      <c r="C141" s="15">
        <v>637027</v>
      </c>
      <c r="D141" s="15" t="s">
        <v>85</v>
      </c>
      <c r="E141" s="19">
        <v>728.92</v>
      </c>
      <c r="F141" s="19">
        <v>0</v>
      </c>
      <c r="G141" s="19">
        <v>894</v>
      </c>
      <c r="H141" s="19">
        <v>1225.6600000000001</v>
      </c>
      <c r="I141" s="113">
        <v>2000</v>
      </c>
      <c r="J141" s="183">
        <v>672.4</v>
      </c>
      <c r="K141" s="169">
        <f t="shared" si="29"/>
        <v>0.3362</v>
      </c>
    </row>
    <row r="142" spans="1:11" x14ac:dyDescent="0.2">
      <c r="A142" s="41">
        <v>46</v>
      </c>
      <c r="B142" s="42"/>
      <c r="C142" s="24">
        <v>637031</v>
      </c>
      <c r="D142" s="24" t="s">
        <v>51</v>
      </c>
      <c r="E142" s="19">
        <v>120</v>
      </c>
      <c r="F142" s="19">
        <v>0</v>
      </c>
      <c r="G142" s="19"/>
      <c r="H142" s="19">
        <v>0</v>
      </c>
      <c r="I142" s="113">
        <v>0</v>
      </c>
      <c r="J142" s="217"/>
      <c r="K142" s="169"/>
    </row>
    <row r="143" spans="1:11" x14ac:dyDescent="0.2">
      <c r="A143" s="6"/>
      <c r="B143" s="7"/>
      <c r="C143" s="7" t="s">
        <v>0</v>
      </c>
      <c r="D143" s="7"/>
      <c r="E143" s="97" t="s">
        <v>1</v>
      </c>
      <c r="F143" s="97" t="s">
        <v>1</v>
      </c>
      <c r="G143" s="97" t="s">
        <v>1</v>
      </c>
      <c r="H143" s="97" t="s">
        <v>1</v>
      </c>
      <c r="I143" s="118" t="s">
        <v>172</v>
      </c>
      <c r="J143" s="218" t="s">
        <v>1</v>
      </c>
      <c r="K143" s="255" t="s">
        <v>180</v>
      </c>
    </row>
    <row r="144" spans="1:11" x14ac:dyDescent="0.2">
      <c r="A144" s="6" t="s">
        <v>55</v>
      </c>
      <c r="B144" s="7"/>
      <c r="C144" s="7"/>
      <c r="D144" s="7"/>
      <c r="E144" s="10">
        <v>2019</v>
      </c>
      <c r="F144" s="10">
        <v>2020</v>
      </c>
      <c r="G144" s="10">
        <v>2021</v>
      </c>
      <c r="H144" s="10">
        <v>2022</v>
      </c>
      <c r="I144" s="110">
        <v>2023</v>
      </c>
      <c r="J144" s="240">
        <v>2023</v>
      </c>
      <c r="K144" s="241">
        <v>2023</v>
      </c>
    </row>
    <row r="145" spans="1:11" x14ac:dyDescent="0.2">
      <c r="A145" s="35"/>
      <c r="B145" s="12"/>
      <c r="C145" s="35" t="s">
        <v>56</v>
      </c>
      <c r="D145" s="13" t="s">
        <v>86</v>
      </c>
      <c r="E145" s="14"/>
      <c r="F145" s="14"/>
      <c r="G145" s="14"/>
      <c r="H145" s="14"/>
      <c r="I145" s="111"/>
      <c r="J145" s="217">
        <f>J146</f>
        <v>1648.8899999999999</v>
      </c>
      <c r="K145" s="237"/>
    </row>
    <row r="146" spans="1:11" x14ac:dyDescent="0.2">
      <c r="A146" s="43"/>
      <c r="B146" s="36">
        <v>63</v>
      </c>
      <c r="C146" s="43"/>
      <c r="D146" s="36" t="s">
        <v>25</v>
      </c>
      <c r="E146" s="22">
        <f>E147+E154</f>
        <v>4951.9799999999996</v>
      </c>
      <c r="F146" s="22">
        <f>F147+F154</f>
        <v>1121.2</v>
      </c>
      <c r="G146" s="22">
        <f>G147+G154</f>
        <v>2122</v>
      </c>
      <c r="H146" s="22">
        <f>H147+H154</f>
        <v>2565.87</v>
      </c>
      <c r="I146" s="115">
        <f>I147+I154</f>
        <v>1962</v>
      </c>
      <c r="J146" s="215">
        <f>J147+J154+J151</f>
        <v>1648.8899999999999</v>
      </c>
      <c r="K146" s="173">
        <f>J146/I146</f>
        <v>0.84041284403669714</v>
      </c>
    </row>
    <row r="147" spans="1:11" x14ac:dyDescent="0.2">
      <c r="A147" s="15">
        <v>41</v>
      </c>
      <c r="B147" s="16">
        <v>632</v>
      </c>
      <c r="C147" s="15"/>
      <c r="D147" s="16" t="s">
        <v>87</v>
      </c>
      <c r="E147" s="31">
        <f>E148+E149+E150</f>
        <v>4772.6499999999996</v>
      </c>
      <c r="F147" s="31">
        <f>SUM(F148:F150)</f>
        <v>760.6</v>
      </c>
      <c r="G147" s="31">
        <f>G148+G149+G150</f>
        <v>1761</v>
      </c>
      <c r="H147" s="31">
        <f>H148+H149+H150</f>
        <v>2245.12</v>
      </c>
      <c r="I147" s="120">
        <f>SUM(I148:I150)</f>
        <v>1600</v>
      </c>
      <c r="J147" s="220">
        <f>SUM(J148:J150)</f>
        <v>-1386.47</v>
      </c>
      <c r="K147" s="164">
        <f t="shared" ref="K147:K157" si="36">J147/I147</f>
        <v>-0.86654375000000006</v>
      </c>
    </row>
    <row r="148" spans="1:11" x14ac:dyDescent="0.2">
      <c r="A148" s="15">
        <v>41</v>
      </c>
      <c r="B148" s="15"/>
      <c r="C148" s="15">
        <v>632001</v>
      </c>
      <c r="D148" s="15" t="s">
        <v>88</v>
      </c>
      <c r="E148" s="19">
        <v>3924.29</v>
      </c>
      <c r="F148" s="20">
        <v>107.21</v>
      </c>
      <c r="G148" s="20">
        <v>182</v>
      </c>
      <c r="H148" s="20">
        <v>476.2</v>
      </c>
      <c r="I148" s="114">
        <v>500</v>
      </c>
      <c r="J148" s="221">
        <v>176</v>
      </c>
      <c r="K148" s="164">
        <f t="shared" si="36"/>
        <v>0.35199999999999998</v>
      </c>
    </row>
    <row r="149" spans="1:11" x14ac:dyDescent="0.2">
      <c r="A149" s="15">
        <v>41</v>
      </c>
      <c r="B149" s="15"/>
      <c r="C149" s="15">
        <v>632001</v>
      </c>
      <c r="D149" s="15" t="s">
        <v>89</v>
      </c>
      <c r="E149" s="19">
        <v>696</v>
      </c>
      <c r="F149" s="20">
        <v>569</v>
      </c>
      <c r="G149" s="20">
        <v>1560</v>
      </c>
      <c r="H149" s="20">
        <v>1754.21</v>
      </c>
      <c r="I149" s="114">
        <v>1000</v>
      </c>
      <c r="J149" s="221">
        <v>-1675.18</v>
      </c>
      <c r="K149" s="164">
        <f t="shared" si="36"/>
        <v>-1.6751800000000001</v>
      </c>
    </row>
    <row r="150" spans="1:11" x14ac:dyDescent="0.2">
      <c r="A150" s="15">
        <v>41</v>
      </c>
      <c r="B150" s="15"/>
      <c r="C150" s="15">
        <v>632002</v>
      </c>
      <c r="D150" s="15" t="s">
        <v>90</v>
      </c>
      <c r="E150" s="19">
        <v>152.36000000000001</v>
      </c>
      <c r="F150" s="20">
        <v>84.39</v>
      </c>
      <c r="G150" s="20">
        <v>19</v>
      </c>
      <c r="H150" s="20">
        <v>14.71</v>
      </c>
      <c r="I150" s="114">
        <v>100</v>
      </c>
      <c r="J150" s="221">
        <v>112.71</v>
      </c>
      <c r="K150" s="164">
        <f t="shared" si="36"/>
        <v>1.1271</v>
      </c>
    </row>
    <row r="151" spans="1:11" x14ac:dyDescent="0.2">
      <c r="A151" s="15">
        <v>41</v>
      </c>
      <c r="B151" s="16">
        <v>633</v>
      </c>
      <c r="C151" s="16"/>
      <c r="D151" s="15"/>
      <c r="E151" s="19">
        <v>0</v>
      </c>
      <c r="F151" s="20">
        <v>0</v>
      </c>
      <c r="G151" s="20">
        <v>0</v>
      </c>
      <c r="H151" s="20">
        <v>0</v>
      </c>
      <c r="I151" s="114">
        <v>0</v>
      </c>
      <c r="J151" s="226">
        <f>J152+J153</f>
        <v>2613.1999999999998</v>
      </c>
      <c r="K151" s="164">
        <v>0</v>
      </c>
    </row>
    <row r="152" spans="1:11" x14ac:dyDescent="0.2">
      <c r="A152" s="15">
        <v>41</v>
      </c>
      <c r="B152" s="15"/>
      <c r="C152" s="15">
        <v>633001</v>
      </c>
      <c r="D152" s="15" t="s">
        <v>167</v>
      </c>
      <c r="E152" s="19">
        <v>0</v>
      </c>
      <c r="F152" s="20">
        <v>0</v>
      </c>
      <c r="G152" s="20">
        <v>0</v>
      </c>
      <c r="H152" s="20">
        <v>0</v>
      </c>
      <c r="I152" s="114">
        <v>0</v>
      </c>
      <c r="J152" s="221">
        <v>1398.9</v>
      </c>
      <c r="K152" s="164">
        <v>0</v>
      </c>
    </row>
    <row r="153" spans="1:11" x14ac:dyDescent="0.2">
      <c r="A153" s="15"/>
      <c r="B153" s="15"/>
      <c r="C153" s="15">
        <v>633006</v>
      </c>
      <c r="D153" s="15" t="s">
        <v>75</v>
      </c>
      <c r="E153" s="19">
        <v>0</v>
      </c>
      <c r="F153" s="20">
        <v>0</v>
      </c>
      <c r="G153" s="20">
        <v>0</v>
      </c>
      <c r="H153" s="20">
        <v>0</v>
      </c>
      <c r="I153" s="114">
        <v>0</v>
      </c>
      <c r="J153" s="221">
        <v>1214.3</v>
      </c>
      <c r="K153" s="164">
        <v>0</v>
      </c>
    </row>
    <row r="154" spans="1:11" x14ac:dyDescent="0.2">
      <c r="A154" s="15">
        <v>41</v>
      </c>
      <c r="B154" s="16">
        <v>637</v>
      </c>
      <c r="C154" s="15"/>
      <c r="D154" s="16" t="s">
        <v>45</v>
      </c>
      <c r="E154" s="31">
        <f>E156+E157</f>
        <v>179.32999999999998</v>
      </c>
      <c r="F154" s="31">
        <f>F157+F155</f>
        <v>360.6</v>
      </c>
      <c r="G154" s="31">
        <f>G155+G156+G157+G1470</f>
        <v>361</v>
      </c>
      <c r="H154" s="31">
        <f>H155+H157</f>
        <v>320.75</v>
      </c>
      <c r="I154" s="120">
        <f>SUM(I155:I157)</f>
        <v>362</v>
      </c>
      <c r="J154" s="220">
        <f>SUM(J155:J157)</f>
        <v>422.16</v>
      </c>
      <c r="K154" s="164">
        <f t="shared" si="36"/>
        <v>1.1661878453038674</v>
      </c>
    </row>
    <row r="155" spans="1:11" x14ac:dyDescent="0.2">
      <c r="A155" s="15"/>
      <c r="B155" s="16"/>
      <c r="C155" s="15">
        <v>637004</v>
      </c>
      <c r="D155" s="15" t="s">
        <v>45</v>
      </c>
      <c r="E155" s="32">
        <v>0</v>
      </c>
      <c r="F155" s="32">
        <v>238.8</v>
      </c>
      <c r="G155" s="32">
        <v>239</v>
      </c>
      <c r="H155" s="32">
        <v>198.95</v>
      </c>
      <c r="I155" s="122">
        <v>240</v>
      </c>
      <c r="J155" s="223">
        <v>300.36</v>
      </c>
      <c r="K155" s="164">
        <f t="shared" si="36"/>
        <v>1.2515000000000001</v>
      </c>
    </row>
    <row r="156" spans="1:11" x14ac:dyDescent="0.2">
      <c r="A156" s="15"/>
      <c r="B156" s="16"/>
      <c r="C156" s="15">
        <v>637012</v>
      </c>
      <c r="D156" s="15" t="s">
        <v>139</v>
      </c>
      <c r="E156" s="32">
        <v>57.53</v>
      </c>
      <c r="F156" s="32">
        <v>0</v>
      </c>
      <c r="G156" s="32">
        <v>0</v>
      </c>
      <c r="H156" s="32">
        <v>0</v>
      </c>
      <c r="I156" s="122">
        <v>0</v>
      </c>
      <c r="J156" s="223"/>
      <c r="K156" s="164">
        <v>0</v>
      </c>
    </row>
    <row r="157" spans="1:11" x14ac:dyDescent="0.2">
      <c r="A157" s="15"/>
      <c r="B157" s="16"/>
      <c r="C157" s="15">
        <v>637015</v>
      </c>
      <c r="D157" s="15" t="s">
        <v>140</v>
      </c>
      <c r="E157" s="32">
        <v>121.8</v>
      </c>
      <c r="F157" s="32">
        <v>121.8</v>
      </c>
      <c r="G157" s="32">
        <v>122</v>
      </c>
      <c r="H157" s="32">
        <v>121.8</v>
      </c>
      <c r="I157" s="122">
        <v>122</v>
      </c>
      <c r="J157" s="223">
        <v>121.8</v>
      </c>
      <c r="K157" s="164">
        <f t="shared" si="36"/>
        <v>0.99836065573770494</v>
      </c>
    </row>
    <row r="158" spans="1:11" x14ac:dyDescent="0.2">
      <c r="A158" s="15"/>
      <c r="B158" s="15"/>
      <c r="C158" s="15"/>
      <c r="D158" s="15"/>
      <c r="E158" s="19"/>
      <c r="F158" s="20"/>
      <c r="G158" s="20"/>
      <c r="H158" s="20"/>
      <c r="I158" s="114"/>
      <c r="J158" s="215"/>
      <c r="K158" s="164"/>
    </row>
    <row r="159" spans="1:11" x14ac:dyDescent="0.2">
      <c r="A159" s="16"/>
      <c r="B159" s="15"/>
      <c r="C159" s="15"/>
      <c r="D159" s="15"/>
      <c r="E159" s="19"/>
      <c r="F159" s="20"/>
      <c r="G159" s="20"/>
      <c r="H159" s="20"/>
      <c r="I159" s="114"/>
      <c r="J159" s="215"/>
      <c r="K159" s="164"/>
    </row>
    <row r="160" spans="1:11" x14ac:dyDescent="0.2">
      <c r="A160" s="16"/>
      <c r="B160" s="15"/>
      <c r="C160" s="15"/>
      <c r="D160" s="15"/>
      <c r="E160" s="19"/>
      <c r="F160" s="20"/>
      <c r="G160" s="20"/>
      <c r="H160" s="20"/>
      <c r="I160" s="114"/>
      <c r="J160" s="215"/>
      <c r="K160" s="164"/>
    </row>
    <row r="161" spans="1:11" x14ac:dyDescent="0.2">
      <c r="A161" s="6"/>
      <c r="B161" s="7"/>
      <c r="C161" s="7" t="s">
        <v>0</v>
      </c>
      <c r="D161" s="7"/>
      <c r="E161" s="97" t="s">
        <v>1</v>
      </c>
      <c r="F161" s="97" t="s">
        <v>1</v>
      </c>
      <c r="G161" s="97" t="s">
        <v>1</v>
      </c>
      <c r="H161" s="97" t="s">
        <v>1</v>
      </c>
      <c r="I161" s="118" t="s">
        <v>172</v>
      </c>
      <c r="J161" s="218" t="s">
        <v>1</v>
      </c>
      <c r="K161" s="234" t="s">
        <v>180</v>
      </c>
    </row>
    <row r="162" spans="1:11" x14ac:dyDescent="0.2">
      <c r="A162" s="6" t="s">
        <v>55</v>
      </c>
      <c r="B162" s="7"/>
      <c r="C162" s="7"/>
      <c r="D162" s="7"/>
      <c r="E162" s="10">
        <v>2019</v>
      </c>
      <c r="F162" s="10">
        <v>2020</v>
      </c>
      <c r="G162" s="10">
        <v>2021</v>
      </c>
      <c r="H162" s="10">
        <v>2022</v>
      </c>
      <c r="I162" s="110">
        <v>2023</v>
      </c>
      <c r="J162" s="240">
        <v>2023</v>
      </c>
      <c r="K162" s="241">
        <v>2023</v>
      </c>
    </row>
    <row r="163" spans="1:11" x14ac:dyDescent="0.2">
      <c r="A163" s="35"/>
      <c r="B163" s="12"/>
      <c r="C163" s="35" t="s">
        <v>56</v>
      </c>
      <c r="D163" s="13" t="s">
        <v>93</v>
      </c>
      <c r="E163" s="14">
        <f>E164+E166+E176+E203+E204</f>
        <v>54002.73</v>
      </c>
      <c r="F163" s="14">
        <f>F164+F166+F176+F203</f>
        <v>86152.61</v>
      </c>
      <c r="G163" s="14">
        <f>G164+G166+G176+G203</f>
        <v>81363</v>
      </c>
      <c r="H163" s="14">
        <f>H164+H176+H203+H166</f>
        <v>91149.38</v>
      </c>
      <c r="I163" s="111">
        <f>I164+I166+I176+I203</f>
        <v>114130</v>
      </c>
      <c r="J163" s="211">
        <f>J164+J166+J176+J203</f>
        <v>105333.34</v>
      </c>
      <c r="K163" s="256">
        <f>J163/I163</f>
        <v>0.92292420923508278</v>
      </c>
    </row>
    <row r="164" spans="1:11" x14ac:dyDescent="0.2">
      <c r="A164" s="15">
        <v>41</v>
      </c>
      <c r="B164" s="16">
        <v>61</v>
      </c>
      <c r="C164" s="16">
        <v>610</v>
      </c>
      <c r="D164" s="16" t="s">
        <v>5</v>
      </c>
      <c r="E164" s="31">
        <f t="shared" ref="E164:J164" si="37">E165</f>
        <v>24319.99</v>
      </c>
      <c r="F164" s="31">
        <f t="shared" si="37"/>
        <v>40174.5</v>
      </c>
      <c r="G164" s="31">
        <f t="shared" si="37"/>
        <v>43317</v>
      </c>
      <c r="H164" s="31">
        <f t="shared" si="37"/>
        <v>45963.76</v>
      </c>
      <c r="I164" s="120">
        <f t="shared" si="37"/>
        <v>50000</v>
      </c>
      <c r="J164" s="220">
        <f t="shared" si="37"/>
        <v>46576.18</v>
      </c>
      <c r="K164" s="257">
        <f t="shared" ref="K164:K202" si="38">J164/I164</f>
        <v>0.93152360000000001</v>
      </c>
    </row>
    <row r="165" spans="1:11" x14ac:dyDescent="0.2">
      <c r="A165" s="27">
        <v>41</v>
      </c>
      <c r="B165" s="16"/>
      <c r="C165" s="25">
        <v>611</v>
      </c>
      <c r="D165" s="15" t="s">
        <v>6</v>
      </c>
      <c r="E165" s="19">
        <v>24319.99</v>
      </c>
      <c r="F165" s="20">
        <v>40174.5</v>
      </c>
      <c r="G165" s="20">
        <v>43317</v>
      </c>
      <c r="H165" s="20">
        <v>45963.76</v>
      </c>
      <c r="I165" s="114">
        <v>50000</v>
      </c>
      <c r="J165" s="221">
        <v>46576.18</v>
      </c>
      <c r="K165" s="257">
        <f t="shared" si="38"/>
        <v>0.93152360000000001</v>
      </c>
    </row>
    <row r="166" spans="1:11" x14ac:dyDescent="0.2">
      <c r="A166" s="21">
        <v>41</v>
      </c>
      <c r="B166" s="16">
        <v>62</v>
      </c>
      <c r="C166" s="16">
        <v>620</v>
      </c>
      <c r="D166" s="16" t="s">
        <v>7</v>
      </c>
      <c r="E166" s="31">
        <f t="shared" ref="E166:I166" si="39">SUM(E168:E175)</f>
        <v>10693.670000000002</v>
      </c>
      <c r="F166" s="31">
        <f t="shared" si="39"/>
        <v>16038.329999999998</v>
      </c>
      <c r="G166" s="31">
        <f t="shared" si="39"/>
        <v>19252</v>
      </c>
      <c r="H166" s="31">
        <f t="shared" si="39"/>
        <v>18465.36</v>
      </c>
      <c r="I166" s="120">
        <f t="shared" si="39"/>
        <v>18990</v>
      </c>
      <c r="J166" s="220">
        <f t="shared" ref="J166" si="40">SUM(J168:J175)</f>
        <v>19496.900000000001</v>
      </c>
      <c r="K166" s="257">
        <f t="shared" si="38"/>
        <v>1.0266929963138496</v>
      </c>
    </row>
    <row r="167" spans="1:11" x14ac:dyDescent="0.2">
      <c r="A167" s="25"/>
      <c r="B167" s="28"/>
      <c r="C167" s="25"/>
      <c r="D167" s="28"/>
      <c r="E167" s="39"/>
      <c r="F167" s="19"/>
      <c r="G167" s="19"/>
      <c r="H167" s="19"/>
      <c r="I167" s="113"/>
      <c r="J167" s="183"/>
      <c r="K167" s="257"/>
    </row>
    <row r="168" spans="1:11" x14ac:dyDescent="0.2">
      <c r="A168" s="15">
        <v>41</v>
      </c>
      <c r="B168" s="15"/>
      <c r="C168" s="15" t="s">
        <v>8</v>
      </c>
      <c r="D168" s="15" t="s">
        <v>9</v>
      </c>
      <c r="E168" s="19">
        <v>3029.42</v>
      </c>
      <c r="F168" s="20">
        <v>4585.8</v>
      </c>
      <c r="G168" s="20">
        <v>5917</v>
      </c>
      <c r="H168" s="20">
        <v>4922.3599999999997</v>
      </c>
      <c r="I168" s="20">
        <v>5200</v>
      </c>
      <c r="J168" s="225">
        <v>5765.84</v>
      </c>
      <c r="K168" s="257">
        <f t="shared" si="38"/>
        <v>1.1088153846153845</v>
      </c>
    </row>
    <row r="169" spans="1:11" x14ac:dyDescent="0.2">
      <c r="A169" s="15">
        <v>41</v>
      </c>
      <c r="B169" s="15"/>
      <c r="C169" s="15">
        <v>625001</v>
      </c>
      <c r="D169" s="15" t="s">
        <v>10</v>
      </c>
      <c r="E169" s="19">
        <v>419.11</v>
      </c>
      <c r="F169" s="20">
        <v>581.04999999999995</v>
      </c>
      <c r="G169" s="20">
        <v>705</v>
      </c>
      <c r="H169" s="20">
        <v>726.55</v>
      </c>
      <c r="I169" s="20">
        <v>770</v>
      </c>
      <c r="J169" s="225">
        <v>625.27</v>
      </c>
      <c r="K169" s="257">
        <f t="shared" si="38"/>
        <v>0.812038961038961</v>
      </c>
    </row>
    <row r="170" spans="1:11" x14ac:dyDescent="0.2">
      <c r="A170" s="15">
        <v>41</v>
      </c>
      <c r="B170" s="15"/>
      <c r="C170" s="15">
        <v>625002</v>
      </c>
      <c r="D170" s="15" t="s">
        <v>11</v>
      </c>
      <c r="E170" s="19">
        <v>4132.91</v>
      </c>
      <c r="F170" s="20">
        <v>6513.4</v>
      </c>
      <c r="G170" s="20">
        <v>7442</v>
      </c>
      <c r="H170" s="20">
        <v>7164.4</v>
      </c>
      <c r="I170" s="20">
        <v>7650</v>
      </c>
      <c r="J170" s="225">
        <v>7890.37</v>
      </c>
      <c r="K170" s="257">
        <f t="shared" si="38"/>
        <v>1.0314209150326796</v>
      </c>
    </row>
    <row r="171" spans="1:11" x14ac:dyDescent="0.2">
      <c r="A171" s="15">
        <v>41</v>
      </c>
      <c r="B171" s="15"/>
      <c r="C171" s="15">
        <v>625003</v>
      </c>
      <c r="D171" s="15" t="s">
        <v>12</v>
      </c>
      <c r="E171" s="19">
        <v>265.35000000000002</v>
      </c>
      <c r="F171" s="20">
        <v>371.92</v>
      </c>
      <c r="G171" s="20">
        <v>412</v>
      </c>
      <c r="H171" s="20">
        <v>450.35</v>
      </c>
      <c r="I171" s="20">
        <v>440</v>
      </c>
      <c r="J171" s="225">
        <v>409.81</v>
      </c>
      <c r="K171" s="257">
        <f t="shared" si="38"/>
        <v>0.93138636363636362</v>
      </c>
    </row>
    <row r="172" spans="1:11" x14ac:dyDescent="0.2">
      <c r="A172" s="15">
        <v>41</v>
      </c>
      <c r="B172" s="15"/>
      <c r="C172" s="15">
        <v>625004</v>
      </c>
      <c r="D172" s="15" t="s">
        <v>13</v>
      </c>
      <c r="E172" s="19">
        <v>898.2</v>
      </c>
      <c r="F172" s="20">
        <v>1245.29</v>
      </c>
      <c r="G172" s="20">
        <v>1611</v>
      </c>
      <c r="H172" s="20">
        <v>1977.16</v>
      </c>
      <c r="I172" s="20">
        <v>1640</v>
      </c>
      <c r="J172" s="225">
        <v>1560.83</v>
      </c>
      <c r="K172" s="257">
        <f t="shared" si="38"/>
        <v>0.95172560975609755</v>
      </c>
    </row>
    <row r="173" spans="1:11" x14ac:dyDescent="0.2">
      <c r="A173" s="16">
        <v>41</v>
      </c>
      <c r="B173" s="15"/>
      <c r="C173" s="15">
        <v>625005</v>
      </c>
      <c r="D173" s="15" t="s">
        <v>14</v>
      </c>
      <c r="E173" s="19">
        <v>299.32</v>
      </c>
      <c r="F173" s="20">
        <v>414.98</v>
      </c>
      <c r="G173" s="20">
        <v>503</v>
      </c>
      <c r="H173" s="20">
        <v>507.2</v>
      </c>
      <c r="I173" s="20">
        <v>550</v>
      </c>
      <c r="J173" s="225">
        <v>511.54</v>
      </c>
      <c r="K173" s="257">
        <f t="shared" si="38"/>
        <v>0.93007272727272727</v>
      </c>
    </row>
    <row r="174" spans="1:11" x14ac:dyDescent="0.2">
      <c r="A174" s="16">
        <v>41</v>
      </c>
      <c r="B174" s="15"/>
      <c r="C174" s="15">
        <v>625006</v>
      </c>
      <c r="D174" s="15" t="s">
        <v>15</v>
      </c>
      <c r="E174" s="19">
        <v>82.78</v>
      </c>
      <c r="F174" s="20">
        <v>116.13</v>
      </c>
      <c r="G174" s="20">
        <v>138</v>
      </c>
      <c r="H174" s="20">
        <v>140.58000000000001</v>
      </c>
      <c r="I174" s="20">
        <v>140</v>
      </c>
      <c r="J174" s="225">
        <v>127.95</v>
      </c>
      <c r="K174" s="257">
        <f t="shared" si="38"/>
        <v>0.91392857142857142</v>
      </c>
    </row>
    <row r="175" spans="1:11" x14ac:dyDescent="0.2">
      <c r="A175" s="16">
        <v>41</v>
      </c>
      <c r="B175" s="15"/>
      <c r="C175" s="15">
        <v>625007</v>
      </c>
      <c r="D175" s="15" t="s">
        <v>59</v>
      </c>
      <c r="E175" s="19">
        <v>1566.58</v>
      </c>
      <c r="F175" s="20">
        <v>2209.7600000000002</v>
      </c>
      <c r="G175" s="20">
        <v>2524</v>
      </c>
      <c r="H175" s="20">
        <v>2576.7600000000002</v>
      </c>
      <c r="I175" s="20">
        <v>2600</v>
      </c>
      <c r="J175" s="225">
        <v>2605.29</v>
      </c>
      <c r="K175" s="257">
        <f t="shared" si="38"/>
        <v>1.0020346153846154</v>
      </c>
    </row>
    <row r="176" spans="1:11" x14ac:dyDescent="0.2">
      <c r="A176" s="36"/>
      <c r="B176" s="36">
        <v>63</v>
      </c>
      <c r="C176" s="43"/>
      <c r="D176" s="36" t="s">
        <v>25</v>
      </c>
      <c r="E176" s="22">
        <f t="shared" ref="E176:I176" si="41">E177+E182+E188+E193</f>
        <v>18790.72</v>
      </c>
      <c r="F176" s="22">
        <f t="shared" si="41"/>
        <v>29811.229999999996</v>
      </c>
      <c r="G176" s="22">
        <f t="shared" si="41"/>
        <v>18516</v>
      </c>
      <c r="H176" s="22">
        <f t="shared" si="41"/>
        <v>26423.62</v>
      </c>
      <c r="I176" s="115">
        <f t="shared" si="41"/>
        <v>45140</v>
      </c>
      <c r="J176" s="215">
        <f t="shared" ref="J176" si="42">J177+J182+J188+J193</f>
        <v>39260.259999999995</v>
      </c>
      <c r="K176" s="258">
        <f t="shared" si="38"/>
        <v>0.86974435090828517</v>
      </c>
    </row>
    <row r="177" spans="1:11" x14ac:dyDescent="0.2">
      <c r="A177" s="16">
        <v>41</v>
      </c>
      <c r="B177" s="16">
        <v>632</v>
      </c>
      <c r="C177" s="15"/>
      <c r="D177" s="16" t="s">
        <v>87</v>
      </c>
      <c r="E177" s="31">
        <f>SUM(E178:E181)</f>
        <v>7065.9800000000014</v>
      </c>
      <c r="F177" s="31">
        <f>F178+F179+F180+F181</f>
        <v>5724.2099999999991</v>
      </c>
      <c r="G177" s="31">
        <f>G178+G179+G180+G181</f>
        <v>3795</v>
      </c>
      <c r="H177" s="31">
        <f>H178+H179+H180+H181</f>
        <v>3831.5099999999998</v>
      </c>
      <c r="I177" s="120">
        <f>SUM(I178:I181)</f>
        <v>29000</v>
      </c>
      <c r="J177" s="220">
        <f>SUM(J178:J181)</f>
        <v>19659.269999999997</v>
      </c>
      <c r="K177" s="257">
        <f t="shared" si="38"/>
        <v>0.67790586206896541</v>
      </c>
    </row>
    <row r="178" spans="1:11" x14ac:dyDescent="0.2">
      <c r="A178" s="16">
        <v>41</v>
      </c>
      <c r="B178" s="15"/>
      <c r="C178" s="15">
        <v>632001</v>
      </c>
      <c r="D178" s="15" t="s">
        <v>88</v>
      </c>
      <c r="E178" s="19">
        <v>3314.02</v>
      </c>
      <c r="F178" s="20">
        <v>2453.9699999999998</v>
      </c>
      <c r="G178" s="20">
        <v>674</v>
      </c>
      <c r="H178" s="20">
        <v>0</v>
      </c>
      <c r="I178" s="114">
        <v>25000</v>
      </c>
      <c r="J178" s="221">
        <v>15404.88</v>
      </c>
      <c r="K178" s="257">
        <f t="shared" si="38"/>
        <v>0.61619519999999994</v>
      </c>
    </row>
    <row r="179" spans="1:11" x14ac:dyDescent="0.2">
      <c r="A179" s="16">
        <v>41</v>
      </c>
      <c r="B179" s="15"/>
      <c r="C179" s="15">
        <v>632001</v>
      </c>
      <c r="D179" s="15" t="s">
        <v>89</v>
      </c>
      <c r="E179" s="19">
        <v>1916</v>
      </c>
      <c r="F179" s="20">
        <v>1903</v>
      </c>
      <c r="G179" s="20">
        <v>2065</v>
      </c>
      <c r="H179" s="20">
        <v>2570.8000000000002</v>
      </c>
      <c r="I179" s="114">
        <v>2500</v>
      </c>
      <c r="J179" s="221">
        <v>3128.83</v>
      </c>
      <c r="K179" s="257">
        <f t="shared" si="38"/>
        <v>1.2515319999999999</v>
      </c>
    </row>
    <row r="180" spans="1:11" x14ac:dyDescent="0.2">
      <c r="A180" s="16">
        <v>41</v>
      </c>
      <c r="B180" s="15"/>
      <c r="C180" s="15">
        <v>632002</v>
      </c>
      <c r="D180" s="15" t="s">
        <v>90</v>
      </c>
      <c r="E180" s="19">
        <v>1198.27</v>
      </c>
      <c r="F180" s="20">
        <v>499.43</v>
      </c>
      <c r="G180" s="20">
        <v>283</v>
      </c>
      <c r="H180" s="20">
        <v>368.78</v>
      </c>
      <c r="I180" s="114">
        <v>500</v>
      </c>
      <c r="J180" s="221">
        <v>386.96</v>
      </c>
      <c r="K180" s="257">
        <f t="shared" si="38"/>
        <v>0.77391999999999994</v>
      </c>
    </row>
    <row r="181" spans="1:11" x14ac:dyDescent="0.2">
      <c r="A181" s="16">
        <v>41</v>
      </c>
      <c r="B181" s="15"/>
      <c r="C181" s="15">
        <v>632003</v>
      </c>
      <c r="D181" s="15" t="s">
        <v>91</v>
      </c>
      <c r="E181" s="19">
        <v>637.69000000000005</v>
      </c>
      <c r="F181" s="20">
        <v>867.81</v>
      </c>
      <c r="G181" s="20">
        <v>773</v>
      </c>
      <c r="H181" s="20">
        <v>891.93</v>
      </c>
      <c r="I181" s="114">
        <v>1000</v>
      </c>
      <c r="J181" s="221">
        <v>738.6</v>
      </c>
      <c r="K181" s="257">
        <f t="shared" si="38"/>
        <v>0.73860000000000003</v>
      </c>
    </row>
    <row r="182" spans="1:11" x14ac:dyDescent="0.2">
      <c r="A182" s="16">
        <v>41</v>
      </c>
      <c r="B182" s="16">
        <v>633</v>
      </c>
      <c r="C182" s="15"/>
      <c r="D182" s="16" t="s">
        <v>31</v>
      </c>
      <c r="E182" s="31">
        <f>SUM(E183:E187)</f>
        <v>4215.05</v>
      </c>
      <c r="F182" s="31">
        <f>F185+F186+F187+F183</f>
        <v>8855.48</v>
      </c>
      <c r="G182" s="31">
        <f>G183+G185+G186+G187</f>
        <v>3343</v>
      </c>
      <c r="H182" s="31">
        <f>H185+H186+H187+H183</f>
        <v>7508.5199999999995</v>
      </c>
      <c r="I182" s="120">
        <f>SUM(I183:I187)</f>
        <v>4300</v>
      </c>
      <c r="J182" s="220">
        <f>SUM(J183:J187)</f>
        <v>5231.07</v>
      </c>
      <c r="K182" s="257">
        <f t="shared" si="38"/>
        <v>1.2165279069767441</v>
      </c>
    </row>
    <row r="183" spans="1:11" x14ac:dyDescent="0.2">
      <c r="A183" s="16">
        <v>41</v>
      </c>
      <c r="B183" s="16"/>
      <c r="C183" s="15">
        <v>633001</v>
      </c>
      <c r="D183" s="15" t="s">
        <v>169</v>
      </c>
      <c r="E183" s="32">
        <v>0</v>
      </c>
      <c r="F183" s="32">
        <v>74</v>
      </c>
      <c r="G183" s="32">
        <v>0</v>
      </c>
      <c r="H183" s="32">
        <v>719.79</v>
      </c>
      <c r="I183" s="122">
        <v>0</v>
      </c>
      <c r="J183" s="223">
        <v>0</v>
      </c>
      <c r="K183" s="257">
        <v>0</v>
      </c>
    </row>
    <row r="184" spans="1:11" x14ac:dyDescent="0.2">
      <c r="A184" s="16"/>
      <c r="B184" s="16"/>
      <c r="C184" s="15">
        <v>633002</v>
      </c>
      <c r="D184" s="15" t="s">
        <v>193</v>
      </c>
      <c r="E184" s="32">
        <v>0</v>
      </c>
      <c r="F184" s="32">
        <v>0</v>
      </c>
      <c r="G184" s="32">
        <v>0</v>
      </c>
      <c r="H184" s="32">
        <v>0</v>
      </c>
      <c r="I184" s="122">
        <v>0</v>
      </c>
      <c r="J184" s="223">
        <v>1788</v>
      </c>
      <c r="K184" s="257">
        <v>0</v>
      </c>
    </row>
    <row r="185" spans="1:11" x14ac:dyDescent="0.2">
      <c r="A185" s="16">
        <v>41</v>
      </c>
      <c r="B185" s="15"/>
      <c r="C185" s="15">
        <v>633606</v>
      </c>
      <c r="D185" s="15" t="s">
        <v>31</v>
      </c>
      <c r="E185" s="19">
        <v>646.78</v>
      </c>
      <c r="F185" s="20">
        <v>4664.82</v>
      </c>
      <c r="G185" s="20">
        <v>1603</v>
      </c>
      <c r="H185" s="20">
        <v>1986.09</v>
      </c>
      <c r="I185" s="114">
        <v>2000</v>
      </c>
      <c r="J185" s="221">
        <v>447.08</v>
      </c>
      <c r="K185" s="257">
        <f t="shared" si="38"/>
        <v>0.22353999999999999</v>
      </c>
    </row>
    <row r="186" spans="1:11" x14ac:dyDescent="0.2">
      <c r="A186" s="16">
        <v>46</v>
      </c>
      <c r="B186" s="15"/>
      <c r="C186" s="15">
        <v>633009</v>
      </c>
      <c r="D186" s="15" t="s">
        <v>92</v>
      </c>
      <c r="E186" s="19">
        <v>3568.27</v>
      </c>
      <c r="F186" s="20">
        <v>3780.66</v>
      </c>
      <c r="G186" s="20">
        <v>1740</v>
      </c>
      <c r="H186" s="20">
        <v>398.64</v>
      </c>
      <c r="I186" s="114">
        <v>2000</v>
      </c>
      <c r="J186" s="221">
        <v>791.59</v>
      </c>
      <c r="K186" s="257">
        <f t="shared" si="38"/>
        <v>0.39579500000000001</v>
      </c>
    </row>
    <row r="187" spans="1:11" x14ac:dyDescent="0.2">
      <c r="A187" s="16">
        <v>41</v>
      </c>
      <c r="B187" s="15"/>
      <c r="C187" s="15">
        <v>633013</v>
      </c>
      <c r="D187" s="15" t="s">
        <v>146</v>
      </c>
      <c r="E187" s="19">
        <v>0</v>
      </c>
      <c r="F187" s="20">
        <v>336</v>
      </c>
      <c r="G187" s="20">
        <v>0</v>
      </c>
      <c r="H187" s="20">
        <v>4404</v>
      </c>
      <c r="I187" s="114">
        <v>300</v>
      </c>
      <c r="J187" s="221">
        <v>2204.4</v>
      </c>
      <c r="K187" s="257">
        <f t="shared" si="38"/>
        <v>7.3479999999999999</v>
      </c>
    </row>
    <row r="188" spans="1:11" x14ac:dyDescent="0.2">
      <c r="A188" s="16">
        <v>41</v>
      </c>
      <c r="B188" s="16">
        <v>635</v>
      </c>
      <c r="C188" s="16"/>
      <c r="D188" s="16" t="s">
        <v>147</v>
      </c>
      <c r="E188" s="18">
        <f>E192+E189</f>
        <v>313.67</v>
      </c>
      <c r="F188" s="40">
        <f>F192+F190</f>
        <v>1744.99</v>
      </c>
      <c r="G188" s="40">
        <f>G189+G190+G192+G191</f>
        <v>208</v>
      </c>
      <c r="H188" s="40">
        <f>H189+H190+H192+H191</f>
        <v>2017.5900000000001</v>
      </c>
      <c r="I188" s="123">
        <f>I189+I190+I192+I191</f>
        <v>1100</v>
      </c>
      <c r="J188" s="226">
        <f>J189+J190+J192+J191</f>
        <v>1513.85</v>
      </c>
      <c r="K188" s="257">
        <f t="shared" si="38"/>
        <v>1.3762272727272726</v>
      </c>
    </row>
    <row r="189" spans="1:11" x14ac:dyDescent="0.2">
      <c r="A189" s="16">
        <v>41</v>
      </c>
      <c r="B189" s="15"/>
      <c r="C189" s="15">
        <v>635002</v>
      </c>
      <c r="D189" s="15" t="s">
        <v>154</v>
      </c>
      <c r="E189" s="19">
        <v>273.60000000000002</v>
      </c>
      <c r="F189" s="20">
        <v>0</v>
      </c>
      <c r="G189" s="20">
        <v>0</v>
      </c>
      <c r="H189" s="20">
        <v>0</v>
      </c>
      <c r="I189" s="114">
        <v>300</v>
      </c>
      <c r="J189" s="221"/>
      <c r="K189" s="257">
        <f t="shared" si="38"/>
        <v>0</v>
      </c>
    </row>
    <row r="190" spans="1:11" x14ac:dyDescent="0.2">
      <c r="A190" s="16">
        <v>46</v>
      </c>
      <c r="B190" s="15"/>
      <c r="C190" s="15">
        <v>635006</v>
      </c>
      <c r="D190" s="15" t="s">
        <v>64</v>
      </c>
      <c r="E190" s="19">
        <v>0</v>
      </c>
      <c r="F190" s="20">
        <v>1399.94</v>
      </c>
      <c r="G190" s="20">
        <v>0</v>
      </c>
      <c r="H190" s="20">
        <v>0</v>
      </c>
      <c r="I190" s="114">
        <v>0</v>
      </c>
      <c r="J190" s="221">
        <v>0</v>
      </c>
      <c r="K190" s="257">
        <v>0</v>
      </c>
    </row>
    <row r="191" spans="1:11" x14ac:dyDescent="0.2">
      <c r="A191" s="16"/>
      <c r="B191" s="15"/>
      <c r="C191" s="15">
        <v>635004</v>
      </c>
      <c r="D191" s="15" t="s">
        <v>177</v>
      </c>
      <c r="E191" s="19">
        <v>0</v>
      </c>
      <c r="F191" s="20">
        <v>0</v>
      </c>
      <c r="G191" s="20">
        <v>208</v>
      </c>
      <c r="H191" s="20">
        <v>559.91999999999996</v>
      </c>
      <c r="I191" s="114">
        <v>500</v>
      </c>
      <c r="J191" s="221">
        <v>0</v>
      </c>
      <c r="K191" s="257">
        <f t="shared" si="38"/>
        <v>0</v>
      </c>
    </row>
    <row r="192" spans="1:11" x14ac:dyDescent="0.2">
      <c r="A192" s="16">
        <v>41</v>
      </c>
      <c r="B192" s="15"/>
      <c r="C192" s="15">
        <v>635006</v>
      </c>
      <c r="D192" s="15" t="s">
        <v>64</v>
      </c>
      <c r="E192" s="19">
        <v>40.07</v>
      </c>
      <c r="F192" s="20">
        <v>345.05</v>
      </c>
      <c r="G192" s="20">
        <v>0</v>
      </c>
      <c r="H192" s="20">
        <v>1457.67</v>
      </c>
      <c r="I192" s="114">
        <v>300</v>
      </c>
      <c r="J192" s="221">
        <v>1513.85</v>
      </c>
      <c r="K192" s="257">
        <f t="shared" si="38"/>
        <v>5.0461666666666662</v>
      </c>
    </row>
    <row r="193" spans="1:11" x14ac:dyDescent="0.2">
      <c r="A193" s="16">
        <v>41</v>
      </c>
      <c r="B193" s="16">
        <v>637</v>
      </c>
      <c r="C193" s="15"/>
      <c r="D193" s="16" t="s">
        <v>45</v>
      </c>
      <c r="E193" s="31">
        <f t="shared" ref="E193:I193" si="43">SUM(E194:E202)</f>
        <v>7196.02</v>
      </c>
      <c r="F193" s="31">
        <f t="shared" si="43"/>
        <v>13486.55</v>
      </c>
      <c r="G193" s="31">
        <f t="shared" si="43"/>
        <v>11170</v>
      </c>
      <c r="H193" s="31">
        <f t="shared" si="43"/>
        <v>13066</v>
      </c>
      <c r="I193" s="120">
        <f t="shared" si="43"/>
        <v>10740</v>
      </c>
      <c r="J193" s="220">
        <f t="shared" ref="J193" si="44">SUM(J194:J202)</f>
        <v>12856.07</v>
      </c>
      <c r="K193" s="257">
        <f t="shared" si="38"/>
        <v>1.1970270018621973</v>
      </c>
    </row>
    <row r="194" spans="1:11" x14ac:dyDescent="0.2">
      <c r="A194" s="16">
        <v>41</v>
      </c>
      <c r="B194" s="16"/>
      <c r="C194" s="15">
        <v>637001</v>
      </c>
      <c r="D194" s="15" t="s">
        <v>148</v>
      </c>
      <c r="E194" s="32">
        <v>130</v>
      </c>
      <c r="F194" s="32">
        <v>0</v>
      </c>
      <c r="G194" s="32">
        <v>0</v>
      </c>
      <c r="H194" s="32">
        <v>0</v>
      </c>
      <c r="I194" s="122">
        <v>130</v>
      </c>
      <c r="J194" s="223">
        <v>0</v>
      </c>
      <c r="K194" s="257">
        <f t="shared" si="38"/>
        <v>0</v>
      </c>
    </row>
    <row r="195" spans="1:11" x14ac:dyDescent="0.2">
      <c r="A195" s="16">
        <v>41</v>
      </c>
      <c r="B195" s="16"/>
      <c r="C195" s="15">
        <v>637002</v>
      </c>
      <c r="D195" s="15" t="s">
        <v>149</v>
      </c>
      <c r="E195" s="32">
        <v>480</v>
      </c>
      <c r="F195" s="32">
        <v>100</v>
      </c>
      <c r="G195" s="32">
        <v>520</v>
      </c>
      <c r="H195" s="32">
        <v>400</v>
      </c>
      <c r="I195" s="122">
        <v>1800</v>
      </c>
      <c r="J195" s="223">
        <v>1086</v>
      </c>
      <c r="K195" s="257">
        <f t="shared" si="38"/>
        <v>0.60333333333333339</v>
      </c>
    </row>
    <row r="196" spans="1:11" x14ac:dyDescent="0.2">
      <c r="A196" s="16">
        <v>41</v>
      </c>
      <c r="B196" s="16"/>
      <c r="C196" s="15">
        <v>637004</v>
      </c>
      <c r="D196" s="15" t="s">
        <v>65</v>
      </c>
      <c r="E196" s="32">
        <v>1197.03</v>
      </c>
      <c r="F196" s="32">
        <v>5646.75</v>
      </c>
      <c r="G196" s="32">
        <v>3831</v>
      </c>
      <c r="H196" s="32">
        <v>5299.98</v>
      </c>
      <c r="I196" s="122">
        <v>4200</v>
      </c>
      <c r="J196" s="223">
        <v>6928.19</v>
      </c>
      <c r="K196" s="257">
        <f t="shared" si="38"/>
        <v>1.6495690476190474</v>
      </c>
    </row>
    <row r="197" spans="1:11" x14ac:dyDescent="0.2">
      <c r="A197" s="16">
        <v>41</v>
      </c>
      <c r="B197" s="16"/>
      <c r="C197" s="15">
        <v>637012</v>
      </c>
      <c r="D197" s="15" t="s">
        <v>139</v>
      </c>
      <c r="E197" s="32">
        <v>0</v>
      </c>
      <c r="F197" s="32">
        <v>83.8</v>
      </c>
      <c r="G197" s="32">
        <v>104</v>
      </c>
      <c r="H197" s="32">
        <v>239</v>
      </c>
      <c r="I197" s="122">
        <v>50</v>
      </c>
      <c r="J197" s="223">
        <v>57.78</v>
      </c>
      <c r="K197" s="257">
        <f>J197/I197</f>
        <v>1.1556</v>
      </c>
    </row>
    <row r="198" spans="1:11" x14ac:dyDescent="0.2">
      <c r="A198" s="16">
        <v>46</v>
      </c>
      <c r="B198" s="16"/>
      <c r="C198" s="15">
        <v>637012</v>
      </c>
      <c r="D198" s="15" t="s">
        <v>139</v>
      </c>
      <c r="E198" s="32">
        <v>39.700000000000003</v>
      </c>
      <c r="F198" s="32">
        <v>20</v>
      </c>
      <c r="G198" s="32">
        <v>0</v>
      </c>
      <c r="H198" s="32">
        <v>0</v>
      </c>
      <c r="I198" s="122">
        <v>0</v>
      </c>
      <c r="J198" s="223">
        <v>0</v>
      </c>
      <c r="K198" s="257">
        <v>0</v>
      </c>
    </row>
    <row r="199" spans="1:11" x14ac:dyDescent="0.2">
      <c r="A199" s="16">
        <v>41</v>
      </c>
      <c r="B199" s="16"/>
      <c r="C199" s="15">
        <v>637014</v>
      </c>
      <c r="D199" s="15" t="s">
        <v>49</v>
      </c>
      <c r="E199" s="32">
        <v>604.5</v>
      </c>
      <c r="F199" s="32">
        <v>1392.6</v>
      </c>
      <c r="G199" s="32">
        <v>1374</v>
      </c>
      <c r="H199" s="32">
        <v>1880.2</v>
      </c>
      <c r="I199" s="122">
        <v>1590</v>
      </c>
      <c r="J199" s="223">
        <v>2224.83</v>
      </c>
      <c r="K199" s="257">
        <f t="shared" si="38"/>
        <v>1.3992641509433963</v>
      </c>
    </row>
    <row r="200" spans="1:11" x14ac:dyDescent="0.2">
      <c r="A200" s="16">
        <v>41</v>
      </c>
      <c r="B200" s="16"/>
      <c r="C200" s="15">
        <v>637015</v>
      </c>
      <c r="D200" s="15" t="s">
        <v>140</v>
      </c>
      <c r="E200" s="32">
        <v>433.5</v>
      </c>
      <c r="F200" s="32">
        <v>433.5</v>
      </c>
      <c r="G200" s="32">
        <v>434</v>
      </c>
      <c r="H200" s="32">
        <v>433.5</v>
      </c>
      <c r="I200" s="122">
        <v>450</v>
      </c>
      <c r="J200" s="223">
        <v>433.5</v>
      </c>
      <c r="K200" s="257">
        <f t="shared" si="38"/>
        <v>0.96333333333333337</v>
      </c>
    </row>
    <row r="201" spans="1:11" x14ac:dyDescent="0.2">
      <c r="A201" s="16">
        <v>41</v>
      </c>
      <c r="B201" s="16"/>
      <c r="C201" s="15">
        <v>637016</v>
      </c>
      <c r="D201" s="15" t="s">
        <v>150</v>
      </c>
      <c r="E201" s="32">
        <v>257</v>
      </c>
      <c r="F201" s="32">
        <v>437.23</v>
      </c>
      <c r="G201" s="32">
        <v>386</v>
      </c>
      <c r="H201" s="32">
        <v>533.88</v>
      </c>
      <c r="I201" s="122">
        <v>520</v>
      </c>
      <c r="J201" s="223">
        <v>510</v>
      </c>
      <c r="K201" s="257">
        <f t="shared" si="38"/>
        <v>0.98076923076923073</v>
      </c>
    </row>
    <row r="202" spans="1:11" x14ac:dyDescent="0.2">
      <c r="A202" s="16">
        <v>41</v>
      </c>
      <c r="B202" s="15"/>
      <c r="C202" s="15">
        <v>637027</v>
      </c>
      <c r="D202" s="15" t="s">
        <v>52</v>
      </c>
      <c r="E202" s="19">
        <v>4054.29</v>
      </c>
      <c r="F202" s="20">
        <v>5372.67</v>
      </c>
      <c r="G202" s="20">
        <v>4521</v>
      </c>
      <c r="H202" s="20">
        <v>4279.4399999999996</v>
      </c>
      <c r="I202" s="114">
        <v>2000</v>
      </c>
      <c r="J202" s="221">
        <v>1615.77</v>
      </c>
      <c r="K202" s="257">
        <f t="shared" si="38"/>
        <v>0.80788499999999996</v>
      </c>
    </row>
    <row r="203" spans="1:11" x14ac:dyDescent="0.2">
      <c r="A203" s="15">
        <v>41</v>
      </c>
      <c r="B203" s="16">
        <v>640</v>
      </c>
      <c r="C203" s="16"/>
      <c r="D203" s="16" t="s">
        <v>94</v>
      </c>
      <c r="E203" s="31">
        <v>0</v>
      </c>
      <c r="F203" s="31">
        <f t="shared" ref="F203:H203" si="45">F204</f>
        <v>128.55000000000001</v>
      </c>
      <c r="G203" s="31">
        <f t="shared" si="45"/>
        <v>278</v>
      </c>
      <c r="H203" s="31">
        <f t="shared" si="45"/>
        <v>296.64</v>
      </c>
      <c r="I203" s="120">
        <f>I204</f>
        <v>0</v>
      </c>
      <c r="J203" s="220">
        <f>J204</f>
        <v>0</v>
      </c>
      <c r="K203" s="257"/>
    </row>
    <row r="204" spans="1:11" x14ac:dyDescent="0.2">
      <c r="A204" s="28"/>
      <c r="B204" s="16"/>
      <c r="C204" s="15">
        <v>642015</v>
      </c>
      <c r="D204" s="15" t="s">
        <v>54</v>
      </c>
      <c r="E204" s="19">
        <v>198.35</v>
      </c>
      <c r="F204" s="20">
        <v>128.55000000000001</v>
      </c>
      <c r="G204" s="20">
        <v>278</v>
      </c>
      <c r="H204" s="20">
        <v>296.64</v>
      </c>
      <c r="I204" s="114">
        <v>0</v>
      </c>
      <c r="J204" s="221">
        <v>0</v>
      </c>
      <c r="K204" s="257"/>
    </row>
    <row r="205" spans="1:11" x14ac:dyDescent="0.2">
      <c r="A205" s="28"/>
      <c r="B205" s="16"/>
      <c r="C205" s="15"/>
      <c r="D205" s="15"/>
      <c r="E205" s="19"/>
      <c r="F205" s="20"/>
      <c r="G205" s="20"/>
      <c r="H205" s="20"/>
      <c r="I205" s="114"/>
      <c r="J205" s="211"/>
      <c r="K205" s="257"/>
    </row>
    <row r="206" spans="1:11" x14ac:dyDescent="0.2">
      <c r="A206" s="36"/>
      <c r="B206" s="43"/>
      <c r="C206" s="43"/>
      <c r="D206" s="43"/>
      <c r="E206" s="44"/>
      <c r="F206" s="44"/>
      <c r="G206" s="44"/>
      <c r="H206" s="44"/>
      <c r="I206" s="128"/>
      <c r="J206" s="211"/>
      <c r="K206" s="175"/>
    </row>
    <row r="207" spans="1:11" x14ac:dyDescent="0.2">
      <c r="A207" s="207">
        <f>SUM(J208:J214)</f>
        <v>6200</v>
      </c>
      <c r="B207" s="68"/>
      <c r="C207" s="68"/>
      <c r="D207" s="204" t="s">
        <v>95</v>
      </c>
      <c r="E207" s="205">
        <v>3996.05</v>
      </c>
      <c r="F207" s="205">
        <v>0</v>
      </c>
      <c r="G207" s="205">
        <v>6597</v>
      </c>
      <c r="H207" s="205">
        <v>10818.54</v>
      </c>
      <c r="I207" s="206">
        <v>0</v>
      </c>
      <c r="J207" s="211">
        <f>SUM(J208:J214)</f>
        <v>6200</v>
      </c>
      <c r="K207" s="239"/>
    </row>
    <row r="208" spans="1:11" ht="15" x14ac:dyDescent="0.25">
      <c r="A208" s="45">
        <v>111</v>
      </c>
      <c r="B208" s="46"/>
      <c r="C208" s="28">
        <v>633001</v>
      </c>
      <c r="D208" s="28" t="s">
        <v>32</v>
      </c>
      <c r="E208" s="39">
        <v>1996.05</v>
      </c>
      <c r="F208" s="20">
        <v>0</v>
      </c>
      <c r="G208" s="20"/>
      <c r="H208" s="20">
        <v>2300</v>
      </c>
      <c r="I208" s="114">
        <v>0</v>
      </c>
      <c r="J208" s="227"/>
      <c r="K208" s="235"/>
    </row>
    <row r="209" spans="1:11" ht="18" x14ac:dyDescent="0.25">
      <c r="A209" s="27">
        <v>111</v>
      </c>
      <c r="B209" s="47"/>
      <c r="C209" s="16">
        <v>633006</v>
      </c>
      <c r="D209" s="16" t="s">
        <v>31</v>
      </c>
      <c r="E209" s="20">
        <v>0</v>
      </c>
      <c r="F209" s="20">
        <v>0</v>
      </c>
      <c r="G209" s="20"/>
      <c r="H209" s="20">
        <v>355.54</v>
      </c>
      <c r="I209" s="114">
        <v>0</v>
      </c>
      <c r="J209" s="227"/>
      <c r="K209" s="235"/>
    </row>
    <row r="210" spans="1:11" ht="18" x14ac:dyDescent="0.25">
      <c r="A210" s="27">
        <v>111</v>
      </c>
      <c r="B210" s="47"/>
      <c r="C210" s="16">
        <v>637002</v>
      </c>
      <c r="D210" s="16" t="s">
        <v>176</v>
      </c>
      <c r="E210" s="20">
        <v>2000</v>
      </c>
      <c r="F210" s="20">
        <v>0</v>
      </c>
      <c r="G210" s="20"/>
      <c r="H210" s="20">
        <v>2000</v>
      </c>
      <c r="I210" s="114">
        <v>0</v>
      </c>
      <c r="J210" s="227"/>
      <c r="K210" s="235"/>
    </row>
    <row r="211" spans="1:11" ht="18" x14ac:dyDescent="0.25">
      <c r="A211" s="27">
        <v>111</v>
      </c>
      <c r="B211" s="47"/>
      <c r="C211" s="16">
        <v>633009</v>
      </c>
      <c r="D211" s="16" t="s">
        <v>182</v>
      </c>
      <c r="E211" s="20">
        <v>0</v>
      </c>
      <c r="F211" s="20">
        <v>0</v>
      </c>
      <c r="G211" s="20">
        <v>6597</v>
      </c>
      <c r="H211" s="20"/>
      <c r="I211" s="114">
        <v>0</v>
      </c>
      <c r="J211" s="227">
        <v>3200</v>
      </c>
      <c r="K211" s="235"/>
    </row>
    <row r="212" spans="1:11" ht="18" x14ac:dyDescent="0.25">
      <c r="A212" s="27" t="s">
        <v>96</v>
      </c>
      <c r="B212" s="47"/>
      <c r="C212" s="16">
        <v>637004</v>
      </c>
      <c r="D212" s="16" t="s">
        <v>45</v>
      </c>
      <c r="E212" s="20"/>
      <c r="F212" s="20"/>
      <c r="G212" s="20"/>
      <c r="H212" s="20">
        <v>1420</v>
      </c>
      <c r="I212" s="114">
        <v>0</v>
      </c>
      <c r="J212" s="227">
        <v>1500</v>
      </c>
      <c r="K212" s="235"/>
    </row>
    <row r="213" spans="1:11" ht="18" x14ac:dyDescent="0.25">
      <c r="A213" s="27" t="s">
        <v>96</v>
      </c>
      <c r="B213" s="47"/>
      <c r="C213" s="16">
        <v>633001</v>
      </c>
      <c r="D213" s="16"/>
      <c r="E213" s="20"/>
      <c r="F213" s="20"/>
      <c r="G213" s="20"/>
      <c r="H213" s="20"/>
      <c r="I213" s="114">
        <v>0</v>
      </c>
      <c r="J213" s="227"/>
      <c r="K213" s="235"/>
    </row>
    <row r="214" spans="1:11" ht="18" x14ac:dyDescent="0.25">
      <c r="A214" s="27" t="s">
        <v>96</v>
      </c>
      <c r="B214" s="47"/>
      <c r="C214" s="16">
        <v>637002</v>
      </c>
      <c r="D214" s="16" t="s">
        <v>81</v>
      </c>
      <c r="E214" s="20"/>
      <c r="F214" s="20"/>
      <c r="G214" s="20"/>
      <c r="H214" s="20">
        <v>4743</v>
      </c>
      <c r="I214" s="114">
        <v>0</v>
      </c>
      <c r="J214" s="227">
        <v>1500</v>
      </c>
      <c r="K214" s="235"/>
    </row>
    <row r="215" spans="1:11" x14ac:dyDescent="0.2">
      <c r="A215" s="42"/>
      <c r="B215" s="7"/>
      <c r="C215" s="7"/>
      <c r="D215" s="7"/>
      <c r="E215" s="48"/>
      <c r="F215" s="49"/>
      <c r="G215" s="49"/>
      <c r="H215" s="49"/>
      <c r="I215" s="130"/>
      <c r="J215" s="211"/>
      <c r="K215" s="175"/>
    </row>
    <row r="216" spans="1:11" x14ac:dyDescent="0.2">
      <c r="A216" s="42"/>
      <c r="B216" s="42"/>
      <c r="C216" s="42"/>
      <c r="D216" s="42"/>
      <c r="E216" s="50"/>
      <c r="F216" s="50"/>
      <c r="G216" s="50"/>
      <c r="H216" s="50"/>
      <c r="I216" s="131"/>
      <c r="J216" s="211"/>
      <c r="K216" s="235"/>
    </row>
    <row r="217" spans="1:11" x14ac:dyDescent="0.2">
      <c r="A217" s="42"/>
      <c r="B217" s="7"/>
      <c r="C217" s="7" t="s">
        <v>0</v>
      </c>
      <c r="D217" s="7"/>
      <c r="E217" s="97" t="s">
        <v>1</v>
      </c>
      <c r="F217" s="97" t="s">
        <v>1</v>
      </c>
      <c r="G217" s="97" t="s">
        <v>1</v>
      </c>
      <c r="H217" s="97" t="s">
        <v>172</v>
      </c>
      <c r="I217" s="118" t="s">
        <v>172</v>
      </c>
      <c r="J217" s="218" t="s">
        <v>1</v>
      </c>
      <c r="K217" s="234" t="s">
        <v>180</v>
      </c>
    </row>
    <row r="218" spans="1:11" x14ac:dyDescent="0.2">
      <c r="A218" s="42"/>
      <c r="B218" s="51"/>
      <c r="C218" s="51" t="s">
        <v>97</v>
      </c>
      <c r="D218" s="51"/>
      <c r="E218" s="10">
        <v>2019</v>
      </c>
      <c r="F218" s="10">
        <v>2020</v>
      </c>
      <c r="G218" s="10">
        <v>2021</v>
      </c>
      <c r="H218" s="10">
        <v>2022</v>
      </c>
      <c r="I218" s="110">
        <v>2023</v>
      </c>
      <c r="J218" s="240">
        <v>2023</v>
      </c>
      <c r="K218" s="241">
        <v>2023</v>
      </c>
    </row>
    <row r="219" spans="1:11" x14ac:dyDescent="0.2">
      <c r="A219" s="42"/>
      <c r="B219" s="21"/>
      <c r="C219" s="21"/>
      <c r="D219" s="52" t="s">
        <v>98</v>
      </c>
      <c r="E219" s="8">
        <f t="shared" ref="E219:I219" si="46">SUM(E220:E225)</f>
        <v>353398.06999999995</v>
      </c>
      <c r="F219" s="8">
        <f t="shared" si="46"/>
        <v>303158.02</v>
      </c>
      <c r="G219" s="98">
        <f t="shared" si="46"/>
        <v>309495</v>
      </c>
      <c r="H219" s="98">
        <f t="shared" si="46"/>
        <v>472910.7</v>
      </c>
      <c r="I219" s="98">
        <f t="shared" si="46"/>
        <v>469692</v>
      </c>
      <c r="J219" s="228">
        <f t="shared" ref="J219" si="47">SUM(J220:J225)</f>
        <v>479077.56999999995</v>
      </c>
      <c r="K219" s="179">
        <f>J219/I219</f>
        <v>1.0199823927169294</v>
      </c>
    </row>
    <row r="220" spans="1:11" x14ac:dyDescent="0.2">
      <c r="A220" s="42"/>
      <c r="B220" s="16"/>
      <c r="C220" s="16"/>
      <c r="D220" s="15" t="s">
        <v>4</v>
      </c>
      <c r="E220" s="34">
        <f t="shared" ref="E220:J220" si="48">E6</f>
        <v>99988.37999999999</v>
      </c>
      <c r="F220" s="34">
        <f t="shared" si="48"/>
        <v>113328.43</v>
      </c>
      <c r="G220" s="34">
        <f t="shared" si="48"/>
        <v>114017</v>
      </c>
      <c r="H220" s="34">
        <f t="shared" si="48"/>
        <v>126220.23000000003</v>
      </c>
      <c r="I220" s="132">
        <f t="shared" si="48"/>
        <v>125360</v>
      </c>
      <c r="J220" s="229">
        <f t="shared" si="48"/>
        <v>126131.82999999999</v>
      </c>
      <c r="K220" s="165">
        <f t="shared" ref="K220:K224" si="49">J220/I220</f>
        <v>1.0061569081046584</v>
      </c>
    </row>
    <row r="221" spans="1:11" x14ac:dyDescent="0.2">
      <c r="A221" s="42"/>
      <c r="B221" s="16"/>
      <c r="C221" s="16"/>
      <c r="D221" s="15" t="s">
        <v>57</v>
      </c>
      <c r="E221" s="34">
        <f t="shared" ref="E221:J221" si="50">E68</f>
        <v>60575.200000000004</v>
      </c>
      <c r="F221" s="34">
        <f t="shared" si="50"/>
        <v>75536.52</v>
      </c>
      <c r="G221" s="34">
        <f t="shared" si="50"/>
        <v>54918</v>
      </c>
      <c r="H221" s="34">
        <f t="shared" si="50"/>
        <v>87783.62</v>
      </c>
      <c r="I221" s="132">
        <f t="shared" si="50"/>
        <v>76470</v>
      </c>
      <c r="J221" s="229">
        <f t="shared" si="50"/>
        <v>78336.680000000008</v>
      </c>
      <c r="K221" s="165">
        <f t="shared" si="49"/>
        <v>1.0244106185432196</v>
      </c>
    </row>
    <row r="222" spans="1:11" x14ac:dyDescent="0.2">
      <c r="A222" s="42"/>
      <c r="B222" s="16"/>
      <c r="C222" s="16"/>
      <c r="D222" s="15" t="s">
        <v>69</v>
      </c>
      <c r="E222" s="34">
        <f t="shared" ref="E222:J222" si="51">E107</f>
        <v>133879.77999999997</v>
      </c>
      <c r="F222" s="34">
        <f t="shared" si="51"/>
        <v>20019.259999999998</v>
      </c>
      <c r="G222" s="34">
        <f t="shared" si="51"/>
        <v>50478</v>
      </c>
      <c r="H222" s="34">
        <f t="shared" si="51"/>
        <v>154373.06000000003</v>
      </c>
      <c r="I222" s="132">
        <f t="shared" si="51"/>
        <v>151770</v>
      </c>
      <c r="J222" s="229">
        <f t="shared" si="51"/>
        <v>161426.82999999996</v>
      </c>
      <c r="K222" s="165">
        <f t="shared" si="49"/>
        <v>1.0636280556104629</v>
      </c>
    </row>
    <row r="223" spans="1:11" x14ac:dyDescent="0.2">
      <c r="A223" s="42"/>
      <c r="B223" s="16"/>
      <c r="C223" s="16"/>
      <c r="D223" s="15" t="s">
        <v>86</v>
      </c>
      <c r="E223" s="34">
        <f t="shared" ref="E223:J223" si="52">E146</f>
        <v>4951.9799999999996</v>
      </c>
      <c r="F223" s="34">
        <f t="shared" si="52"/>
        <v>1121.2</v>
      </c>
      <c r="G223" s="34">
        <f t="shared" si="52"/>
        <v>2122</v>
      </c>
      <c r="H223" s="34">
        <f t="shared" si="52"/>
        <v>2565.87</v>
      </c>
      <c r="I223" s="132">
        <f t="shared" si="52"/>
        <v>1962</v>
      </c>
      <c r="J223" s="229">
        <f t="shared" si="52"/>
        <v>1648.8899999999999</v>
      </c>
      <c r="K223" s="165">
        <f t="shared" si="49"/>
        <v>0.84041284403669714</v>
      </c>
    </row>
    <row r="224" spans="1:11" x14ac:dyDescent="0.2">
      <c r="A224" s="42"/>
      <c r="B224" s="16"/>
      <c r="C224" s="16"/>
      <c r="D224" s="15" t="s">
        <v>93</v>
      </c>
      <c r="E224" s="34">
        <f t="shared" ref="E224:H224" si="53">E163</f>
        <v>54002.73</v>
      </c>
      <c r="F224" s="34">
        <f t="shared" si="53"/>
        <v>86152.61</v>
      </c>
      <c r="G224" s="34">
        <f t="shared" si="53"/>
        <v>81363</v>
      </c>
      <c r="H224" s="34">
        <f t="shared" si="53"/>
        <v>91149.38</v>
      </c>
      <c r="I224" s="132">
        <f>I163</f>
        <v>114130</v>
      </c>
      <c r="J224" s="229">
        <f>J163</f>
        <v>105333.34</v>
      </c>
      <c r="K224" s="165">
        <f t="shared" si="49"/>
        <v>0.92292420923508278</v>
      </c>
    </row>
    <row r="225" spans="1:11" x14ac:dyDescent="0.2">
      <c r="A225" s="42"/>
      <c r="B225" s="42"/>
      <c r="C225" s="42"/>
      <c r="D225" s="24" t="s">
        <v>95</v>
      </c>
      <c r="E225" s="23">
        <f>E206</f>
        <v>0</v>
      </c>
      <c r="F225" s="23">
        <v>7000</v>
      </c>
      <c r="G225" s="23">
        <f>G207</f>
        <v>6597</v>
      </c>
      <c r="H225" s="23">
        <f>H207</f>
        <v>10818.54</v>
      </c>
      <c r="I225" s="116">
        <f>I207</f>
        <v>0</v>
      </c>
      <c r="J225" s="224">
        <f>J207</f>
        <v>6200</v>
      </c>
      <c r="K225" s="165">
        <v>0</v>
      </c>
    </row>
    <row r="226" spans="1:11" x14ac:dyDescent="0.2">
      <c r="A226" s="42"/>
      <c r="B226" s="42"/>
      <c r="C226" s="42"/>
      <c r="D226" s="24"/>
      <c r="E226" s="23"/>
      <c r="F226" s="23"/>
      <c r="G226" s="23"/>
      <c r="H226" s="23"/>
      <c r="I226" s="116"/>
      <c r="J226" s="228"/>
      <c r="K226" s="165"/>
    </row>
    <row r="227" spans="1:11" x14ac:dyDescent="0.2">
      <c r="A227" s="42"/>
      <c r="B227" s="7"/>
      <c r="C227" s="7" t="s">
        <v>99</v>
      </c>
      <c r="D227" s="21"/>
      <c r="E227" s="97" t="s">
        <v>1</v>
      </c>
      <c r="F227" s="97" t="s">
        <v>1</v>
      </c>
      <c r="G227" s="97" t="s">
        <v>172</v>
      </c>
      <c r="H227" s="97" t="s">
        <v>1</v>
      </c>
      <c r="I227" s="118" t="s">
        <v>172</v>
      </c>
      <c r="J227" s="184" t="s">
        <v>1</v>
      </c>
      <c r="K227" s="234" t="s">
        <v>180</v>
      </c>
    </row>
    <row r="228" spans="1:11" x14ac:dyDescent="0.2">
      <c r="A228" s="42"/>
      <c r="B228" s="21"/>
      <c r="C228" s="21"/>
      <c r="D228" s="21"/>
      <c r="E228" s="10">
        <v>2019</v>
      </c>
      <c r="F228" s="10">
        <v>2020</v>
      </c>
      <c r="G228" s="10">
        <v>2021</v>
      </c>
      <c r="H228" s="10">
        <v>2022</v>
      </c>
      <c r="I228" s="110">
        <v>2023</v>
      </c>
      <c r="J228" s="243">
        <v>2023</v>
      </c>
      <c r="K228" s="241">
        <v>2023</v>
      </c>
    </row>
    <row r="229" spans="1:11" x14ac:dyDescent="0.2">
      <c r="A229" s="42"/>
      <c r="B229" s="53"/>
      <c r="C229" s="53" t="s">
        <v>100</v>
      </c>
      <c r="D229" s="9"/>
      <c r="E229" s="55"/>
      <c r="F229" s="56"/>
      <c r="G229" s="56"/>
      <c r="H229" s="57"/>
      <c r="I229" s="133"/>
      <c r="J229" s="185"/>
      <c r="K229" s="175"/>
    </row>
    <row r="230" spans="1:11" x14ac:dyDescent="0.2">
      <c r="A230" s="42"/>
      <c r="B230" s="21" t="s">
        <v>101</v>
      </c>
      <c r="C230" s="21" t="s">
        <v>102</v>
      </c>
      <c r="D230" s="9"/>
      <c r="E230" s="55"/>
      <c r="F230" s="56"/>
      <c r="G230" s="56"/>
      <c r="H230" s="57"/>
      <c r="I230" s="133"/>
      <c r="J230" s="185"/>
      <c r="K230" s="175"/>
    </row>
    <row r="231" spans="1:11" x14ac:dyDescent="0.2">
      <c r="A231" s="42"/>
      <c r="B231" s="28">
        <v>212003</v>
      </c>
      <c r="C231" s="28">
        <v>46</v>
      </c>
      <c r="D231" s="28" t="s">
        <v>103</v>
      </c>
      <c r="E231" s="39">
        <f t="shared" ref="E231:I231" si="54">SUM(E232:E241)</f>
        <v>7266.9</v>
      </c>
      <c r="F231" s="39">
        <f t="shared" si="54"/>
        <v>8401.4</v>
      </c>
      <c r="G231" s="39">
        <f t="shared" si="54"/>
        <v>9573</v>
      </c>
      <c r="H231" s="39">
        <f t="shared" si="54"/>
        <v>15060.18</v>
      </c>
      <c r="I231" s="129">
        <f t="shared" si="54"/>
        <v>11149</v>
      </c>
      <c r="J231" s="186">
        <f t="shared" ref="J231" si="55">SUM(J232:J241)</f>
        <v>11975.9</v>
      </c>
      <c r="K231" s="166">
        <f>J231/I231</f>
        <v>1.0741680868239303</v>
      </c>
    </row>
    <row r="232" spans="1:11" x14ac:dyDescent="0.2">
      <c r="A232" s="42"/>
      <c r="B232" s="25">
        <v>212003</v>
      </c>
      <c r="C232" s="25">
        <v>46</v>
      </c>
      <c r="D232" s="25" t="s">
        <v>104</v>
      </c>
      <c r="E232" s="37">
        <v>3194.16</v>
      </c>
      <c r="F232" s="37">
        <v>6291.66</v>
      </c>
      <c r="G232" s="37">
        <v>6720</v>
      </c>
      <c r="H232" s="37">
        <v>6720</v>
      </c>
      <c r="I232" s="134">
        <v>6720</v>
      </c>
      <c r="J232" s="187">
        <v>6720</v>
      </c>
      <c r="K232" s="166">
        <f t="shared" ref="K232:K252" si="56">J232/I232</f>
        <v>1</v>
      </c>
    </row>
    <row r="233" spans="1:11" x14ac:dyDescent="0.2">
      <c r="A233" s="42"/>
      <c r="B233" s="25">
        <v>212003</v>
      </c>
      <c r="C233" s="25">
        <v>46</v>
      </c>
      <c r="D233" s="25" t="s">
        <v>105</v>
      </c>
      <c r="E233" s="37">
        <v>1078.74</v>
      </c>
      <c r="F233" s="37">
        <v>1078.74</v>
      </c>
      <c r="G233" s="37">
        <v>1932</v>
      </c>
      <c r="H233" s="37">
        <v>2400</v>
      </c>
      <c r="I233" s="134">
        <v>2400</v>
      </c>
      <c r="J233" s="187">
        <v>930</v>
      </c>
      <c r="K233" s="166">
        <f t="shared" si="56"/>
        <v>0.38750000000000001</v>
      </c>
    </row>
    <row r="234" spans="1:11" x14ac:dyDescent="0.2">
      <c r="A234" s="42"/>
      <c r="B234" s="25">
        <v>212003</v>
      </c>
      <c r="C234" s="25">
        <v>46</v>
      </c>
      <c r="D234" s="25" t="s">
        <v>106</v>
      </c>
      <c r="E234" s="37">
        <v>2</v>
      </c>
      <c r="F234" s="37">
        <v>2</v>
      </c>
      <c r="G234" s="37">
        <v>2</v>
      </c>
      <c r="H234" s="37">
        <v>13</v>
      </c>
      <c r="I234" s="134">
        <v>2</v>
      </c>
      <c r="J234" s="187">
        <v>12</v>
      </c>
      <c r="K234" s="166">
        <f t="shared" si="56"/>
        <v>6</v>
      </c>
    </row>
    <row r="235" spans="1:11" x14ac:dyDescent="0.2">
      <c r="A235" s="42"/>
      <c r="B235" s="25">
        <v>212003</v>
      </c>
      <c r="C235" s="25">
        <v>46</v>
      </c>
      <c r="D235" s="25" t="s">
        <v>155</v>
      </c>
      <c r="E235" s="37">
        <v>100</v>
      </c>
      <c r="F235" s="37">
        <v>0</v>
      </c>
      <c r="G235" s="37">
        <v>0</v>
      </c>
      <c r="H235" s="37">
        <v>0</v>
      </c>
      <c r="I235" s="134">
        <v>0</v>
      </c>
      <c r="J235" s="187">
        <v>0</v>
      </c>
      <c r="K235" s="166">
        <v>0</v>
      </c>
    </row>
    <row r="236" spans="1:11" x14ac:dyDescent="0.2">
      <c r="A236" s="42"/>
      <c r="B236" s="25">
        <v>212003</v>
      </c>
      <c r="C236" s="25">
        <v>46</v>
      </c>
      <c r="D236" s="25" t="s">
        <v>107</v>
      </c>
      <c r="E236" s="37">
        <v>12</v>
      </c>
      <c r="F236" s="37">
        <v>9</v>
      </c>
      <c r="G236" s="37">
        <v>15</v>
      </c>
      <c r="H236" s="37">
        <v>12</v>
      </c>
      <c r="I236" s="134">
        <v>12</v>
      </c>
      <c r="J236" s="187">
        <v>11</v>
      </c>
      <c r="K236" s="166">
        <f t="shared" si="56"/>
        <v>0.91666666666666663</v>
      </c>
    </row>
    <row r="237" spans="1:11" x14ac:dyDescent="0.2">
      <c r="A237" s="42"/>
      <c r="B237" s="25">
        <v>212003</v>
      </c>
      <c r="C237" s="25">
        <v>46</v>
      </c>
      <c r="D237" s="25" t="s">
        <v>108</v>
      </c>
      <c r="E237" s="37">
        <v>2867</v>
      </c>
      <c r="F237" s="37">
        <v>1006</v>
      </c>
      <c r="G237" s="37">
        <v>890</v>
      </c>
      <c r="H237" s="37">
        <v>5606</v>
      </c>
      <c r="I237" s="134">
        <v>2000</v>
      </c>
      <c r="J237" s="187">
        <v>4285.8999999999996</v>
      </c>
      <c r="K237" s="166">
        <f t="shared" si="56"/>
        <v>2.1429499999999999</v>
      </c>
    </row>
    <row r="238" spans="1:11" x14ac:dyDescent="0.2">
      <c r="A238" s="42"/>
      <c r="B238" s="25">
        <v>212003</v>
      </c>
      <c r="C238" s="25">
        <v>46</v>
      </c>
      <c r="D238" s="25" t="s">
        <v>109</v>
      </c>
      <c r="E238" s="37">
        <v>0</v>
      </c>
      <c r="F238" s="37">
        <v>1</v>
      </c>
      <c r="G238" s="37">
        <v>1</v>
      </c>
      <c r="H238" s="37">
        <v>0</v>
      </c>
      <c r="I238" s="134">
        <v>1</v>
      </c>
      <c r="J238" s="187">
        <v>3</v>
      </c>
      <c r="K238" s="166">
        <f t="shared" si="56"/>
        <v>3</v>
      </c>
    </row>
    <row r="239" spans="1:11" x14ac:dyDescent="0.2">
      <c r="A239" s="42"/>
      <c r="B239" s="25">
        <v>212003</v>
      </c>
      <c r="C239" s="25">
        <v>46</v>
      </c>
      <c r="D239" s="25" t="s">
        <v>110</v>
      </c>
      <c r="E239" s="37">
        <v>1</v>
      </c>
      <c r="F239" s="37">
        <v>1</v>
      </c>
      <c r="G239" s="37">
        <v>1</v>
      </c>
      <c r="H239" s="37">
        <v>297.18</v>
      </c>
      <c r="I239" s="134">
        <v>1</v>
      </c>
      <c r="J239" s="187">
        <v>1</v>
      </c>
      <c r="K239" s="166">
        <f t="shared" si="56"/>
        <v>1</v>
      </c>
    </row>
    <row r="240" spans="1:11" x14ac:dyDescent="0.2">
      <c r="A240" s="42"/>
      <c r="B240" s="25">
        <v>212003</v>
      </c>
      <c r="C240" s="25">
        <v>46</v>
      </c>
      <c r="D240" s="25" t="s">
        <v>173</v>
      </c>
      <c r="E240" s="37">
        <v>0</v>
      </c>
      <c r="F240" s="37">
        <v>0</v>
      </c>
      <c r="G240" s="37">
        <v>0</v>
      </c>
      <c r="H240" s="37">
        <v>0</v>
      </c>
      <c r="I240" s="134">
        <v>1</v>
      </c>
      <c r="J240" s="187">
        <v>1</v>
      </c>
      <c r="K240" s="166">
        <f t="shared" si="56"/>
        <v>1</v>
      </c>
    </row>
    <row r="241" spans="1:11" x14ac:dyDescent="0.2">
      <c r="A241" s="42"/>
      <c r="B241" s="25">
        <v>212003</v>
      </c>
      <c r="C241" s="25">
        <v>46</v>
      </c>
      <c r="D241" s="25" t="s">
        <v>111</v>
      </c>
      <c r="E241" s="37">
        <v>12</v>
      </c>
      <c r="F241" s="37">
        <v>12</v>
      </c>
      <c r="G241" s="37">
        <v>12</v>
      </c>
      <c r="H241" s="37">
        <v>12</v>
      </c>
      <c r="I241" s="134">
        <v>12</v>
      </c>
      <c r="J241" s="187">
        <v>12</v>
      </c>
      <c r="K241" s="166">
        <f t="shared" si="56"/>
        <v>1</v>
      </c>
    </row>
    <row r="242" spans="1:11" x14ac:dyDescent="0.2">
      <c r="A242" s="42"/>
      <c r="B242" s="28">
        <v>223001</v>
      </c>
      <c r="C242" s="28">
        <v>46</v>
      </c>
      <c r="D242" s="28" t="s">
        <v>112</v>
      </c>
      <c r="E242" s="39">
        <f t="shared" ref="E242:I242" si="57">SUM(E243:E251)</f>
        <v>5957.36</v>
      </c>
      <c r="F242" s="39">
        <f t="shared" si="57"/>
        <v>7322.88</v>
      </c>
      <c r="G242" s="39">
        <f t="shared" si="57"/>
        <v>8446</v>
      </c>
      <c r="H242" s="39">
        <f t="shared" si="57"/>
        <v>6777.68</v>
      </c>
      <c r="I242" s="129">
        <f t="shared" si="57"/>
        <v>7078</v>
      </c>
      <c r="J242" s="186">
        <f t="shared" ref="J242" si="58">SUM(J243:J251)</f>
        <v>8968.36</v>
      </c>
      <c r="K242" s="166">
        <f t="shared" si="56"/>
        <v>1.267075445040972</v>
      </c>
    </row>
    <row r="243" spans="1:11" x14ac:dyDescent="0.2">
      <c r="A243" s="42"/>
      <c r="B243" s="25">
        <v>223001</v>
      </c>
      <c r="C243" s="25">
        <v>46</v>
      </c>
      <c r="D243" s="25" t="s">
        <v>113</v>
      </c>
      <c r="E243" s="37">
        <v>1828.32</v>
      </c>
      <c r="F243" s="37">
        <v>2448.3000000000002</v>
      </c>
      <c r="G243" s="37">
        <v>2628</v>
      </c>
      <c r="H243" s="37">
        <v>1920</v>
      </c>
      <c r="I243" s="134">
        <v>1920</v>
      </c>
      <c r="J243" s="187">
        <v>1920</v>
      </c>
      <c r="K243" s="166">
        <f t="shared" si="56"/>
        <v>1</v>
      </c>
    </row>
    <row r="244" spans="1:11" x14ac:dyDescent="0.2">
      <c r="A244" s="42"/>
      <c r="B244" s="25">
        <v>223001</v>
      </c>
      <c r="C244" s="25">
        <v>46</v>
      </c>
      <c r="D244" s="25" t="s">
        <v>114</v>
      </c>
      <c r="E244" s="37">
        <v>768</v>
      </c>
      <c r="F244" s="37">
        <v>768</v>
      </c>
      <c r="G244" s="37">
        <v>768</v>
      </c>
      <c r="H244" s="37">
        <v>637</v>
      </c>
      <c r="I244" s="134">
        <v>768</v>
      </c>
      <c r="J244" s="187">
        <v>780</v>
      </c>
      <c r="K244" s="166">
        <f t="shared" si="56"/>
        <v>1.015625</v>
      </c>
    </row>
    <row r="245" spans="1:11" x14ac:dyDescent="0.2">
      <c r="A245" s="42"/>
      <c r="B245" s="25">
        <v>223001</v>
      </c>
      <c r="C245" s="25">
        <v>46</v>
      </c>
      <c r="D245" s="25" t="s">
        <v>115</v>
      </c>
      <c r="E245" s="37">
        <v>793.08</v>
      </c>
      <c r="F245" s="37">
        <v>1955.24</v>
      </c>
      <c r="G245" s="37">
        <v>2699</v>
      </c>
      <c r="H245" s="37">
        <v>1116.21</v>
      </c>
      <c r="I245" s="134">
        <v>1524</v>
      </c>
      <c r="J245" s="187">
        <v>904.7</v>
      </c>
      <c r="K245" s="166">
        <f t="shared" si="56"/>
        <v>0.59363517060367454</v>
      </c>
    </row>
    <row r="246" spans="1:11" x14ac:dyDescent="0.2">
      <c r="A246" s="42"/>
      <c r="B246" s="25">
        <v>223001</v>
      </c>
      <c r="C246" s="25">
        <v>46</v>
      </c>
      <c r="D246" s="25" t="s">
        <v>159</v>
      </c>
      <c r="E246" s="37">
        <v>140</v>
      </c>
      <c r="F246" s="37">
        <v>100.38</v>
      </c>
      <c r="G246" s="37">
        <v>174</v>
      </c>
      <c r="H246" s="37">
        <v>0</v>
      </c>
      <c r="I246" s="134">
        <v>0</v>
      </c>
      <c r="J246" s="187">
        <v>0</v>
      </c>
      <c r="K246" s="166">
        <v>0</v>
      </c>
    </row>
    <row r="247" spans="1:11" x14ac:dyDescent="0.2">
      <c r="A247" s="42"/>
      <c r="B247" s="25">
        <v>223001</v>
      </c>
      <c r="C247" s="25">
        <v>46</v>
      </c>
      <c r="D247" s="25" t="s">
        <v>116</v>
      </c>
      <c r="E247" s="37">
        <v>252</v>
      </c>
      <c r="F247" s="37">
        <v>189</v>
      </c>
      <c r="G247" s="37">
        <v>315</v>
      </c>
      <c r="H247" s="37">
        <v>252</v>
      </c>
      <c r="I247" s="134">
        <v>252</v>
      </c>
      <c r="J247" s="187">
        <v>231</v>
      </c>
      <c r="K247" s="166">
        <f t="shared" si="56"/>
        <v>0.91666666666666663</v>
      </c>
    </row>
    <row r="248" spans="1:11" x14ac:dyDescent="0.2">
      <c r="A248" s="42"/>
      <c r="B248" s="25">
        <v>223001</v>
      </c>
      <c r="C248" s="25">
        <v>46</v>
      </c>
      <c r="D248" s="25" t="s">
        <v>117</v>
      </c>
      <c r="E248" s="37">
        <v>291.95999999999998</v>
      </c>
      <c r="F248" s="37">
        <v>291.95999999999998</v>
      </c>
      <c r="G248" s="37">
        <v>292</v>
      </c>
      <c r="H248" s="37">
        <v>291.47000000000003</v>
      </c>
      <c r="I248" s="134">
        <v>292</v>
      </c>
      <c r="J248" s="187">
        <v>145.97999999999999</v>
      </c>
      <c r="K248" s="166">
        <f t="shared" si="56"/>
        <v>0.49993150684931503</v>
      </c>
    </row>
    <row r="249" spans="1:11" x14ac:dyDescent="0.2">
      <c r="A249" s="42"/>
      <c r="B249" s="25">
        <v>223001</v>
      </c>
      <c r="C249" s="25">
        <v>46</v>
      </c>
      <c r="D249" s="25" t="s">
        <v>174</v>
      </c>
      <c r="E249" s="37">
        <v>0</v>
      </c>
      <c r="F249" s="37">
        <v>0</v>
      </c>
      <c r="G249" s="37">
        <v>0</v>
      </c>
      <c r="H249" s="37">
        <v>748</v>
      </c>
      <c r="I249" s="134">
        <v>1122</v>
      </c>
      <c r="J249" s="187">
        <v>2463.42</v>
      </c>
      <c r="K249" s="166">
        <f t="shared" si="56"/>
        <v>2.1955614973262034</v>
      </c>
    </row>
    <row r="250" spans="1:11" x14ac:dyDescent="0.2">
      <c r="A250" s="42"/>
      <c r="B250" s="25">
        <v>223001</v>
      </c>
      <c r="C250" s="25">
        <v>46</v>
      </c>
      <c r="D250" s="25" t="s">
        <v>188</v>
      </c>
      <c r="E250" s="37">
        <v>0</v>
      </c>
      <c r="F250" s="37">
        <v>0</v>
      </c>
      <c r="G250" s="37">
        <v>0</v>
      </c>
      <c r="H250" s="37">
        <v>0</v>
      </c>
      <c r="I250" s="134">
        <v>0</v>
      </c>
      <c r="J250" s="187">
        <v>796.26</v>
      </c>
      <c r="K250" s="166">
        <v>0</v>
      </c>
    </row>
    <row r="251" spans="1:11" x14ac:dyDescent="0.2">
      <c r="A251" s="42"/>
      <c r="B251" s="25">
        <v>223001</v>
      </c>
      <c r="C251" s="25">
        <v>46</v>
      </c>
      <c r="D251" s="25" t="s">
        <v>118</v>
      </c>
      <c r="E251" s="37">
        <v>1884</v>
      </c>
      <c r="F251" s="37">
        <v>1570</v>
      </c>
      <c r="G251" s="37">
        <v>1570</v>
      </c>
      <c r="H251" s="37">
        <v>1813</v>
      </c>
      <c r="I251" s="134">
        <v>1200</v>
      </c>
      <c r="J251" s="187">
        <v>1727</v>
      </c>
      <c r="K251" s="166">
        <f t="shared" si="56"/>
        <v>1.4391666666666667</v>
      </c>
    </row>
    <row r="252" spans="1:11" x14ac:dyDescent="0.2">
      <c r="A252" s="42"/>
      <c r="B252" s="58"/>
      <c r="C252" s="58">
        <v>46</v>
      </c>
      <c r="D252" s="58" t="s">
        <v>119</v>
      </c>
      <c r="E252" s="59">
        <f t="shared" ref="E252:I252" si="59">E231+E242</f>
        <v>13224.259999999998</v>
      </c>
      <c r="F252" s="59">
        <f t="shared" si="59"/>
        <v>15724.279999999999</v>
      </c>
      <c r="G252" s="59">
        <f t="shared" si="59"/>
        <v>18019</v>
      </c>
      <c r="H252" s="59">
        <f t="shared" si="59"/>
        <v>21837.86</v>
      </c>
      <c r="I252" s="135">
        <f t="shared" si="59"/>
        <v>18227</v>
      </c>
      <c r="J252" s="188">
        <f t="shared" ref="J252" si="60">J231+J242</f>
        <v>20944.260000000002</v>
      </c>
      <c r="K252" s="178">
        <f t="shared" si="56"/>
        <v>1.1490788390848743</v>
      </c>
    </row>
    <row r="253" spans="1:11" ht="15.75" x14ac:dyDescent="0.25">
      <c r="A253" s="42"/>
      <c r="B253" s="124"/>
      <c r="C253" s="124"/>
      <c r="D253" s="124"/>
      <c r="E253" s="125"/>
      <c r="F253" s="126"/>
      <c r="G253" s="126"/>
      <c r="H253" s="127"/>
      <c r="I253" s="136"/>
      <c r="J253" s="189"/>
      <c r="K253" s="235"/>
    </row>
    <row r="254" spans="1:11" x14ac:dyDescent="0.2">
      <c r="A254" s="42"/>
      <c r="B254" s="7"/>
      <c r="C254" s="7" t="s">
        <v>120</v>
      </c>
      <c r="D254" s="21"/>
      <c r="E254" s="97" t="s">
        <v>1</v>
      </c>
      <c r="F254" s="97" t="s">
        <v>1</v>
      </c>
      <c r="G254" s="97" t="s">
        <v>1</v>
      </c>
      <c r="H254" s="97" t="s">
        <v>1</v>
      </c>
      <c r="I254" s="118" t="s">
        <v>172</v>
      </c>
      <c r="J254" s="184" t="s">
        <v>1</v>
      </c>
      <c r="K254" s="234" t="s">
        <v>180</v>
      </c>
    </row>
    <row r="255" spans="1:11" x14ac:dyDescent="0.2">
      <c r="A255" s="42"/>
      <c r="B255" s="53"/>
      <c r="C255" s="53" t="s">
        <v>69</v>
      </c>
      <c r="D255" s="21"/>
      <c r="E255" s="10">
        <v>2019</v>
      </c>
      <c r="F255" s="10">
        <v>2020</v>
      </c>
      <c r="G255" s="10">
        <v>2021</v>
      </c>
      <c r="H255" s="10">
        <v>2022</v>
      </c>
      <c r="I255" s="110">
        <v>2023</v>
      </c>
      <c r="J255" s="243">
        <v>2023</v>
      </c>
      <c r="K255" s="241">
        <v>2023</v>
      </c>
    </row>
    <row r="256" spans="1:11" x14ac:dyDescent="0.2">
      <c r="A256" s="42"/>
      <c r="B256" s="61">
        <v>212003</v>
      </c>
      <c r="C256" s="61">
        <v>46</v>
      </c>
      <c r="D256" s="61" t="s">
        <v>121</v>
      </c>
      <c r="E256" s="19">
        <v>22930</v>
      </c>
      <c r="F256" s="19">
        <v>2800</v>
      </c>
      <c r="G256" s="19">
        <v>6385</v>
      </c>
      <c r="H256" s="19">
        <v>0</v>
      </c>
      <c r="I256" s="113">
        <v>21000</v>
      </c>
      <c r="J256" s="183">
        <v>39100</v>
      </c>
      <c r="K256" s="238">
        <f>J256/I256</f>
        <v>1.861904761904762</v>
      </c>
    </row>
    <row r="257" spans="1:11" x14ac:dyDescent="0.2">
      <c r="A257" s="42"/>
      <c r="B257" s="61">
        <v>212003</v>
      </c>
      <c r="C257" s="61">
        <v>46</v>
      </c>
      <c r="D257" s="61" t="s">
        <v>122</v>
      </c>
      <c r="E257" s="19">
        <v>1175</v>
      </c>
      <c r="F257" s="19">
        <v>285</v>
      </c>
      <c r="G257" s="19">
        <v>1190</v>
      </c>
      <c r="H257" s="19">
        <v>6645</v>
      </c>
      <c r="I257" s="113">
        <v>2300</v>
      </c>
      <c r="J257" s="183">
        <v>2453</v>
      </c>
      <c r="K257" s="238">
        <f>J257/I257</f>
        <v>1.0665217391304347</v>
      </c>
    </row>
    <row r="258" spans="1:11" x14ac:dyDescent="0.2">
      <c r="A258" s="42"/>
      <c r="B258" s="62">
        <v>212</v>
      </c>
      <c r="C258" s="62">
        <v>46</v>
      </c>
      <c r="D258" s="62" t="s">
        <v>123</v>
      </c>
      <c r="E258" s="18">
        <f t="shared" ref="E258:I258" si="61">E256+E257</f>
        <v>24105</v>
      </c>
      <c r="F258" s="18">
        <f t="shared" si="61"/>
        <v>3085</v>
      </c>
      <c r="G258" s="18">
        <f t="shared" si="61"/>
        <v>7575</v>
      </c>
      <c r="H258" s="18">
        <f t="shared" si="61"/>
        <v>6645</v>
      </c>
      <c r="I258" s="112">
        <f t="shared" si="61"/>
        <v>23300</v>
      </c>
      <c r="J258" s="182">
        <f>J256+J257</f>
        <v>41553</v>
      </c>
      <c r="K258" s="167">
        <f t="shared" ref="K258:K261" si="62">J258/I258</f>
        <v>1.7833905579399141</v>
      </c>
    </row>
    <row r="259" spans="1:11" x14ac:dyDescent="0.2">
      <c r="A259" s="42"/>
      <c r="B259" s="61">
        <v>223001</v>
      </c>
      <c r="C259" s="61">
        <v>46</v>
      </c>
      <c r="D259" s="61" t="s">
        <v>124</v>
      </c>
      <c r="E259" s="19">
        <v>12363</v>
      </c>
      <c r="F259" s="19">
        <v>6271</v>
      </c>
      <c r="G259" s="19">
        <v>737</v>
      </c>
      <c r="H259" s="19">
        <v>7401</v>
      </c>
      <c r="I259" s="113">
        <v>21049</v>
      </c>
      <c r="J259" s="183">
        <v>28390.6</v>
      </c>
      <c r="K259" s="167">
        <f t="shared" si="62"/>
        <v>1.3487861656135682</v>
      </c>
    </row>
    <row r="260" spans="1:11" x14ac:dyDescent="0.2">
      <c r="A260" s="42"/>
      <c r="B260" s="62">
        <v>223</v>
      </c>
      <c r="C260" s="62">
        <v>46</v>
      </c>
      <c r="D260" s="62" t="s">
        <v>125</v>
      </c>
      <c r="E260" s="18">
        <f t="shared" ref="E260:I260" si="63">E259</f>
        <v>12363</v>
      </c>
      <c r="F260" s="18">
        <f t="shared" si="63"/>
        <v>6271</v>
      </c>
      <c r="G260" s="18">
        <f t="shared" si="63"/>
        <v>737</v>
      </c>
      <c r="H260" s="18">
        <f t="shared" si="63"/>
        <v>7401</v>
      </c>
      <c r="I260" s="112">
        <f t="shared" si="63"/>
        <v>21049</v>
      </c>
      <c r="J260" s="182">
        <f>J259</f>
        <v>28390.6</v>
      </c>
      <c r="K260" s="167">
        <f t="shared" si="62"/>
        <v>1.3487861656135682</v>
      </c>
    </row>
    <row r="261" spans="1:11" x14ac:dyDescent="0.2">
      <c r="A261" s="42"/>
      <c r="B261" s="58"/>
      <c r="C261" s="58">
        <v>46</v>
      </c>
      <c r="D261" s="58" t="s">
        <v>126</v>
      </c>
      <c r="E261" s="59">
        <f t="shared" ref="E261:I261" si="64">E258+E260</f>
        <v>36468</v>
      </c>
      <c r="F261" s="59">
        <f t="shared" si="64"/>
        <v>9356</v>
      </c>
      <c r="G261" s="59">
        <f t="shared" si="64"/>
        <v>8312</v>
      </c>
      <c r="H261" s="59">
        <f t="shared" si="64"/>
        <v>14046</v>
      </c>
      <c r="I261" s="135">
        <f t="shared" si="64"/>
        <v>44349</v>
      </c>
      <c r="J261" s="188">
        <f>J258+J260</f>
        <v>69943.600000000006</v>
      </c>
      <c r="K261" s="177">
        <f t="shared" si="62"/>
        <v>1.5771178606056508</v>
      </c>
    </row>
    <row r="262" spans="1:11" x14ac:dyDescent="0.2">
      <c r="A262" s="42"/>
      <c r="B262" s="42"/>
      <c r="C262" s="42"/>
      <c r="D262" s="42"/>
      <c r="E262" s="38"/>
      <c r="F262" s="23"/>
      <c r="G262" s="23"/>
      <c r="H262" s="50"/>
      <c r="I262" s="131"/>
      <c r="J262" s="190"/>
      <c r="K262" s="167">
        <v>0</v>
      </c>
    </row>
    <row r="263" spans="1:11" x14ac:dyDescent="0.2">
      <c r="A263" s="42"/>
      <c r="B263" s="7"/>
      <c r="C263" s="7" t="s">
        <v>120</v>
      </c>
      <c r="D263" s="21"/>
      <c r="E263" s="97" t="s">
        <v>1</v>
      </c>
      <c r="F263" s="97" t="s">
        <v>1</v>
      </c>
      <c r="G263" s="97" t="s">
        <v>1</v>
      </c>
      <c r="H263" s="97" t="s">
        <v>1</v>
      </c>
      <c r="I263" s="118" t="s">
        <v>172</v>
      </c>
      <c r="J263" s="184" t="s">
        <v>1</v>
      </c>
      <c r="K263" s="234" t="s">
        <v>180</v>
      </c>
    </row>
    <row r="264" spans="1:11" x14ac:dyDescent="0.2">
      <c r="A264" s="42"/>
      <c r="B264" s="53"/>
      <c r="C264" s="53" t="s">
        <v>93</v>
      </c>
      <c r="D264" s="21"/>
      <c r="E264" s="10">
        <v>2019</v>
      </c>
      <c r="F264" s="10">
        <v>2020</v>
      </c>
      <c r="G264" s="10">
        <v>2021</v>
      </c>
      <c r="H264" s="10">
        <v>2022</v>
      </c>
      <c r="I264" s="110">
        <v>2023</v>
      </c>
      <c r="J264" s="243">
        <v>2023</v>
      </c>
      <c r="K264" s="241">
        <v>2023</v>
      </c>
    </row>
    <row r="265" spans="1:11" x14ac:dyDescent="0.2">
      <c r="A265" s="42"/>
      <c r="B265" s="102">
        <v>212</v>
      </c>
      <c r="C265" s="102">
        <v>46</v>
      </c>
      <c r="D265" s="101" t="s">
        <v>158</v>
      </c>
      <c r="E265" s="104">
        <f>E267</f>
        <v>341.61</v>
      </c>
      <c r="F265" s="104">
        <f>F267</f>
        <v>256.23</v>
      </c>
      <c r="G265" s="104">
        <v>171</v>
      </c>
      <c r="H265" s="104">
        <f>H267+H266</f>
        <v>489.05</v>
      </c>
      <c r="I265" s="137">
        <f>I266+I267</f>
        <v>350</v>
      </c>
      <c r="J265" s="191">
        <f>J266+J267</f>
        <v>621.64</v>
      </c>
      <c r="K265" s="168">
        <f>J265/I265</f>
        <v>1.7761142857142858</v>
      </c>
    </row>
    <row r="266" spans="1:11" x14ac:dyDescent="0.2">
      <c r="A266" s="42"/>
      <c r="B266" s="102"/>
      <c r="C266" s="160">
        <v>46</v>
      </c>
      <c r="D266" s="161" t="s">
        <v>123</v>
      </c>
      <c r="E266" s="162">
        <v>0</v>
      </c>
      <c r="F266" s="162">
        <v>0</v>
      </c>
      <c r="G266" s="162">
        <v>0</v>
      </c>
      <c r="H266" s="162">
        <v>62</v>
      </c>
      <c r="I266" s="163">
        <v>0</v>
      </c>
      <c r="J266" s="192">
        <v>280</v>
      </c>
      <c r="K266" s="168">
        <v>0</v>
      </c>
    </row>
    <row r="267" spans="1:11" x14ac:dyDescent="0.2">
      <c r="A267" s="42"/>
      <c r="B267" s="63"/>
      <c r="C267" s="103">
        <v>46</v>
      </c>
      <c r="D267" s="25" t="s">
        <v>157</v>
      </c>
      <c r="E267" s="19">
        <v>341.61</v>
      </c>
      <c r="F267" s="19">
        <v>256.23</v>
      </c>
      <c r="G267" s="19">
        <v>171</v>
      </c>
      <c r="H267" s="19">
        <v>427.05</v>
      </c>
      <c r="I267" s="113">
        <v>350</v>
      </c>
      <c r="J267" s="183">
        <v>341.64</v>
      </c>
      <c r="K267" s="168">
        <f t="shared" ref="K267:K271" si="65">J267/I267</f>
        <v>0.97611428571428571</v>
      </c>
    </row>
    <row r="268" spans="1:11" x14ac:dyDescent="0.2">
      <c r="A268" s="42"/>
      <c r="B268" s="64">
        <v>223</v>
      </c>
      <c r="C268" s="64">
        <v>46</v>
      </c>
      <c r="D268" s="28" t="s">
        <v>112</v>
      </c>
      <c r="E268" s="18">
        <f t="shared" ref="E268:I268" si="66">E269+E270</f>
        <v>3574.14</v>
      </c>
      <c r="F268" s="18">
        <f t="shared" si="66"/>
        <v>6279.12</v>
      </c>
      <c r="G268" s="18">
        <f t="shared" si="66"/>
        <v>3746</v>
      </c>
      <c r="H268" s="18">
        <f t="shared" si="66"/>
        <v>6312.45</v>
      </c>
      <c r="I268" s="112">
        <f t="shared" si="66"/>
        <v>5720</v>
      </c>
      <c r="J268" s="182">
        <f t="shared" ref="J268" si="67">J269+J270</f>
        <v>4822.6099999999997</v>
      </c>
      <c r="K268" s="168">
        <f t="shared" si="65"/>
        <v>0.84311363636363634</v>
      </c>
    </row>
    <row r="269" spans="1:11" x14ac:dyDescent="0.2">
      <c r="A269" s="42"/>
      <c r="B269" s="65">
        <v>223001</v>
      </c>
      <c r="C269" s="65">
        <v>46</v>
      </c>
      <c r="D269" s="25" t="s">
        <v>112</v>
      </c>
      <c r="E269" s="19">
        <v>2588</v>
      </c>
      <c r="F269" s="19">
        <v>5370</v>
      </c>
      <c r="G269" s="19">
        <v>3140</v>
      </c>
      <c r="H269" s="19">
        <v>4797.25</v>
      </c>
      <c r="I269" s="113">
        <v>4500</v>
      </c>
      <c r="J269" s="183">
        <v>3610.45</v>
      </c>
      <c r="K269" s="168">
        <f t="shared" si="65"/>
        <v>0.80232222222222216</v>
      </c>
    </row>
    <row r="270" spans="1:11" x14ac:dyDescent="0.2">
      <c r="A270" s="42"/>
      <c r="B270" s="61"/>
      <c r="C270" s="61">
        <v>46</v>
      </c>
      <c r="D270" s="61" t="s">
        <v>156</v>
      </c>
      <c r="E270" s="19">
        <v>986.14</v>
      </c>
      <c r="F270" s="19">
        <v>909.12</v>
      </c>
      <c r="G270" s="19">
        <v>606</v>
      </c>
      <c r="H270" s="19">
        <v>1515.2</v>
      </c>
      <c r="I270" s="113">
        <v>1220</v>
      </c>
      <c r="J270" s="183">
        <v>1212.1600000000001</v>
      </c>
      <c r="K270" s="168">
        <f t="shared" si="65"/>
        <v>0.9935737704918034</v>
      </c>
    </row>
    <row r="271" spans="1:11" x14ac:dyDescent="0.2">
      <c r="A271" s="42"/>
      <c r="B271" s="105"/>
      <c r="C271" s="62">
        <v>46</v>
      </c>
      <c r="D271" s="62" t="s">
        <v>160</v>
      </c>
      <c r="E271" s="106">
        <f t="shared" ref="E271:I271" si="68">E265+E268</f>
        <v>3915.75</v>
      </c>
      <c r="F271" s="106">
        <f t="shared" si="68"/>
        <v>6535.35</v>
      </c>
      <c r="G271" s="106">
        <f t="shared" si="68"/>
        <v>3917</v>
      </c>
      <c r="H271" s="106">
        <f t="shared" si="68"/>
        <v>6801.5</v>
      </c>
      <c r="I271" s="138">
        <f t="shared" si="68"/>
        <v>6070</v>
      </c>
      <c r="J271" s="193">
        <f t="shared" ref="J271" si="69">J265+J268</f>
        <v>5444.25</v>
      </c>
      <c r="K271" s="168">
        <f t="shared" si="65"/>
        <v>0.89691103789126858</v>
      </c>
    </row>
    <row r="272" spans="1:11" x14ac:dyDescent="0.2">
      <c r="A272" s="42"/>
      <c r="B272" s="61"/>
      <c r="C272" s="61"/>
      <c r="D272" s="61"/>
      <c r="E272" s="19"/>
      <c r="F272" s="19"/>
      <c r="G272" s="19"/>
      <c r="H272" s="19"/>
      <c r="I272" s="19"/>
      <c r="J272" s="194"/>
    </row>
    <row r="273" spans="1:11" x14ac:dyDescent="0.2">
      <c r="A273" s="42"/>
      <c r="B273" s="7"/>
      <c r="C273" s="7" t="s">
        <v>120</v>
      </c>
      <c r="D273" s="21"/>
      <c r="E273" s="97" t="s">
        <v>1</v>
      </c>
      <c r="F273" s="97" t="s">
        <v>1</v>
      </c>
      <c r="G273" s="97" t="s">
        <v>1</v>
      </c>
      <c r="H273" s="97" t="s">
        <v>1</v>
      </c>
      <c r="I273" s="118" t="s">
        <v>172</v>
      </c>
      <c r="J273" s="184" t="s">
        <v>1</v>
      </c>
      <c r="K273" s="234" t="s">
        <v>180</v>
      </c>
    </row>
    <row r="274" spans="1:11" x14ac:dyDescent="0.2">
      <c r="A274" s="42"/>
      <c r="B274" s="53"/>
      <c r="C274" s="53" t="s">
        <v>86</v>
      </c>
      <c r="D274" s="21"/>
      <c r="E274" s="10">
        <v>2019</v>
      </c>
      <c r="F274" s="10">
        <v>2020</v>
      </c>
      <c r="G274" s="10">
        <v>2021</v>
      </c>
      <c r="H274" s="10">
        <v>2022</v>
      </c>
      <c r="I274" s="110">
        <v>2023</v>
      </c>
      <c r="J274" s="243">
        <v>2023</v>
      </c>
      <c r="K274" s="241">
        <v>2023</v>
      </c>
    </row>
    <row r="275" spans="1:11" x14ac:dyDescent="0.2">
      <c r="A275" s="42"/>
      <c r="B275" s="62">
        <v>212003</v>
      </c>
      <c r="C275" s="62">
        <v>46</v>
      </c>
      <c r="D275" s="62" t="s">
        <v>123</v>
      </c>
      <c r="E275" s="18">
        <v>0</v>
      </c>
      <c r="F275" s="18">
        <v>2</v>
      </c>
      <c r="G275" s="18">
        <f>G276+G278</f>
        <v>2</v>
      </c>
      <c r="H275" s="18">
        <f>H276+H278</f>
        <v>0</v>
      </c>
      <c r="I275" s="112">
        <f>I276+I278</f>
        <v>2</v>
      </c>
      <c r="J275" s="182">
        <f>J276+J278+J277</f>
        <v>102</v>
      </c>
      <c r="K275" s="169">
        <f>J275/I275</f>
        <v>51</v>
      </c>
    </row>
    <row r="276" spans="1:11" x14ac:dyDescent="0.2">
      <c r="A276" s="42"/>
      <c r="B276" s="61"/>
      <c r="C276" s="61">
        <v>46</v>
      </c>
      <c r="D276" s="61" t="s">
        <v>161</v>
      </c>
      <c r="E276" s="19">
        <v>0</v>
      </c>
      <c r="F276" s="19">
        <v>1</v>
      </c>
      <c r="G276" s="19">
        <v>1</v>
      </c>
      <c r="H276" s="19">
        <v>0</v>
      </c>
      <c r="I276" s="113">
        <v>1</v>
      </c>
      <c r="J276" s="183">
        <v>2</v>
      </c>
      <c r="K276" s="169">
        <f t="shared" ref="K276:K283" si="70">J276/I276</f>
        <v>2</v>
      </c>
    </row>
    <row r="277" spans="1:11" x14ac:dyDescent="0.2">
      <c r="A277" s="42"/>
      <c r="B277" s="61"/>
      <c r="C277" s="61">
        <v>46</v>
      </c>
      <c r="D277" s="61" t="s">
        <v>123</v>
      </c>
      <c r="E277" s="19">
        <v>0</v>
      </c>
      <c r="F277" s="19">
        <v>0</v>
      </c>
      <c r="G277" s="19">
        <v>0</v>
      </c>
      <c r="H277" s="19">
        <v>0</v>
      </c>
      <c r="I277" s="113">
        <v>0</v>
      </c>
      <c r="J277" s="183">
        <v>100</v>
      </c>
      <c r="K277" s="169">
        <v>0</v>
      </c>
    </row>
    <row r="278" spans="1:11" x14ac:dyDescent="0.2">
      <c r="A278" s="42"/>
      <c r="B278" s="61"/>
      <c r="C278" s="61">
        <v>46</v>
      </c>
      <c r="D278" s="61" t="s">
        <v>162</v>
      </c>
      <c r="E278" s="19">
        <v>0</v>
      </c>
      <c r="F278" s="19">
        <v>1</v>
      </c>
      <c r="G278" s="19">
        <v>1</v>
      </c>
      <c r="H278" s="19">
        <v>0</v>
      </c>
      <c r="I278" s="113">
        <v>1</v>
      </c>
      <c r="J278" s="183">
        <v>0</v>
      </c>
      <c r="K278" s="169">
        <f t="shared" si="70"/>
        <v>0</v>
      </c>
    </row>
    <row r="279" spans="1:11" x14ac:dyDescent="0.2">
      <c r="A279" s="42"/>
      <c r="B279" s="107">
        <v>223001</v>
      </c>
      <c r="C279" s="107">
        <v>46</v>
      </c>
      <c r="D279" s="107" t="s">
        <v>133</v>
      </c>
      <c r="E279" s="108">
        <v>0</v>
      </c>
      <c r="F279" s="108">
        <f>F280+F282</f>
        <v>411</v>
      </c>
      <c r="G279" s="108">
        <f>G280+G282</f>
        <v>329</v>
      </c>
      <c r="H279" s="108">
        <f>H280+H282</f>
        <v>33.75</v>
      </c>
      <c r="I279" s="139">
        <f>I280+I282</f>
        <v>1044</v>
      </c>
      <c r="J279" s="182">
        <f>J280+J282+J281</f>
        <v>931.97</v>
      </c>
      <c r="K279" s="174">
        <f t="shared" si="70"/>
        <v>0.89269157088122608</v>
      </c>
    </row>
    <row r="280" spans="1:11" x14ac:dyDescent="0.2">
      <c r="A280" s="42"/>
      <c r="B280" s="61"/>
      <c r="C280" s="61">
        <v>46</v>
      </c>
      <c r="D280" s="61" t="s">
        <v>163</v>
      </c>
      <c r="E280" s="19">
        <v>0</v>
      </c>
      <c r="F280" s="19">
        <v>300</v>
      </c>
      <c r="G280" s="19">
        <v>195</v>
      </c>
      <c r="H280" s="19">
        <v>0</v>
      </c>
      <c r="I280" s="113">
        <v>600</v>
      </c>
      <c r="J280" s="183">
        <v>-53.25</v>
      </c>
      <c r="K280" s="169">
        <f t="shared" si="70"/>
        <v>-8.8749999999999996E-2</v>
      </c>
    </row>
    <row r="281" spans="1:11" x14ac:dyDescent="0.2">
      <c r="A281" s="42"/>
      <c r="B281" s="61"/>
      <c r="C281" s="61">
        <v>46</v>
      </c>
      <c r="D281" s="61" t="s">
        <v>189</v>
      </c>
      <c r="E281" s="19">
        <v>0</v>
      </c>
      <c r="F281" s="19">
        <v>0</v>
      </c>
      <c r="G281" s="19">
        <v>0</v>
      </c>
      <c r="H281" s="19">
        <v>0</v>
      </c>
      <c r="I281" s="113">
        <v>0</v>
      </c>
      <c r="J281" s="183">
        <v>997</v>
      </c>
      <c r="K281" s="169">
        <v>0</v>
      </c>
    </row>
    <row r="282" spans="1:11" x14ac:dyDescent="0.2">
      <c r="A282" s="42"/>
      <c r="B282" s="61"/>
      <c r="C282" s="61">
        <v>46</v>
      </c>
      <c r="D282" s="61" t="s">
        <v>164</v>
      </c>
      <c r="E282" s="19">
        <v>0</v>
      </c>
      <c r="F282" s="19">
        <v>111</v>
      </c>
      <c r="G282" s="19">
        <v>134</v>
      </c>
      <c r="H282" s="19">
        <v>33.75</v>
      </c>
      <c r="I282" s="113">
        <v>444</v>
      </c>
      <c r="J282" s="183">
        <v>-11.78</v>
      </c>
      <c r="K282" s="169">
        <f t="shared" si="70"/>
        <v>-2.6531531531531531E-2</v>
      </c>
    </row>
    <row r="283" spans="1:11" x14ac:dyDescent="0.2">
      <c r="A283" s="42"/>
      <c r="B283" s="107">
        <v>223001</v>
      </c>
      <c r="C283" s="107">
        <v>46</v>
      </c>
      <c r="D283" s="107" t="s">
        <v>131</v>
      </c>
      <c r="E283" s="108">
        <v>0</v>
      </c>
      <c r="F283" s="108">
        <f>F275+F279</f>
        <v>413</v>
      </c>
      <c r="G283" s="108">
        <f>G275+G279</f>
        <v>331</v>
      </c>
      <c r="H283" s="109">
        <f>H275+H279</f>
        <v>33.75</v>
      </c>
      <c r="I283" s="139">
        <f>I275+I279</f>
        <v>1046</v>
      </c>
      <c r="J283" s="182">
        <f>J275+J279</f>
        <v>1033.97</v>
      </c>
      <c r="K283" s="174">
        <f t="shared" si="70"/>
        <v>0.98849904397705546</v>
      </c>
    </row>
    <row r="284" spans="1:11" x14ac:dyDescent="0.2">
      <c r="A284" s="42"/>
      <c r="B284" s="61"/>
      <c r="C284" s="61"/>
      <c r="D284" s="61"/>
      <c r="E284" s="19"/>
      <c r="F284" s="19"/>
      <c r="G284" s="19"/>
      <c r="H284" s="19"/>
      <c r="I284" s="113"/>
      <c r="J284" s="195"/>
      <c r="K284" s="235"/>
    </row>
    <row r="285" spans="1:11" x14ac:dyDescent="0.2">
      <c r="A285" s="42"/>
      <c r="B285" s="51"/>
      <c r="C285" s="51" t="s">
        <v>97</v>
      </c>
      <c r="D285" s="21"/>
      <c r="E285" s="97" t="s">
        <v>1</v>
      </c>
      <c r="F285" s="97" t="s">
        <v>1</v>
      </c>
      <c r="G285" s="97" t="s">
        <v>178</v>
      </c>
      <c r="H285" s="97" t="s">
        <v>1</v>
      </c>
      <c r="I285" s="118" t="s">
        <v>172</v>
      </c>
      <c r="J285" s="196" t="s">
        <v>1</v>
      </c>
      <c r="K285" s="234" t="s">
        <v>187</v>
      </c>
    </row>
    <row r="286" spans="1:11" x14ac:dyDescent="0.2">
      <c r="A286" s="42"/>
      <c r="B286" s="244"/>
      <c r="C286" s="244" t="s">
        <v>127</v>
      </c>
      <c r="D286" s="21"/>
      <c r="E286" s="10">
        <v>2019</v>
      </c>
      <c r="F286" s="10">
        <v>2020</v>
      </c>
      <c r="G286" s="10">
        <v>2021</v>
      </c>
      <c r="H286" s="10">
        <v>2022</v>
      </c>
      <c r="I286" s="110">
        <v>2023</v>
      </c>
      <c r="J286" s="243">
        <v>2023</v>
      </c>
      <c r="K286" s="241">
        <v>2023</v>
      </c>
    </row>
    <row r="287" spans="1:11" x14ac:dyDescent="0.2">
      <c r="A287" s="42"/>
      <c r="B287" s="61">
        <v>212</v>
      </c>
      <c r="C287" s="61">
        <v>46</v>
      </c>
      <c r="D287" s="42" t="s">
        <v>128</v>
      </c>
      <c r="E287" s="19">
        <f t="shared" ref="E287:J287" si="71">E231</f>
        <v>7266.9</v>
      </c>
      <c r="F287" s="19">
        <f t="shared" si="71"/>
        <v>8401.4</v>
      </c>
      <c r="G287" s="19">
        <f t="shared" si="71"/>
        <v>9573</v>
      </c>
      <c r="H287" s="19">
        <f t="shared" si="71"/>
        <v>15060.18</v>
      </c>
      <c r="I287" s="113">
        <f t="shared" si="71"/>
        <v>11149</v>
      </c>
      <c r="J287" s="183">
        <f t="shared" si="71"/>
        <v>11975.9</v>
      </c>
      <c r="K287" s="170">
        <f>J287/I287</f>
        <v>1.0741680868239303</v>
      </c>
    </row>
    <row r="288" spans="1:11" x14ac:dyDescent="0.2">
      <c r="A288" s="42"/>
      <c r="B288" s="61">
        <v>212</v>
      </c>
      <c r="C288" s="61">
        <v>46</v>
      </c>
      <c r="D288" s="42" t="s">
        <v>86</v>
      </c>
      <c r="E288" s="19">
        <v>0</v>
      </c>
      <c r="F288" s="19">
        <v>2</v>
      </c>
      <c r="G288" s="19">
        <f>G275</f>
        <v>2</v>
      </c>
      <c r="H288" s="19">
        <f>H275</f>
        <v>0</v>
      </c>
      <c r="I288" s="113">
        <f>I275</f>
        <v>2</v>
      </c>
      <c r="J288" s="183">
        <f>J275</f>
        <v>102</v>
      </c>
      <c r="K288" s="170">
        <f t="shared" ref="K288:K302" si="72">J288/I288</f>
        <v>51</v>
      </c>
    </row>
    <row r="289" spans="1:11" x14ac:dyDescent="0.2">
      <c r="A289" s="42"/>
      <c r="B289" s="61">
        <v>212</v>
      </c>
      <c r="C289" s="61">
        <v>46</v>
      </c>
      <c r="D289" s="42" t="s">
        <v>69</v>
      </c>
      <c r="E289" s="19">
        <f t="shared" ref="E289:H289" si="73">E258</f>
        <v>24105</v>
      </c>
      <c r="F289" s="19">
        <f t="shared" si="73"/>
        <v>3085</v>
      </c>
      <c r="G289" s="19">
        <f t="shared" si="73"/>
        <v>7575</v>
      </c>
      <c r="H289" s="19">
        <f t="shared" si="73"/>
        <v>6645</v>
      </c>
      <c r="I289" s="113">
        <f>I258</f>
        <v>23300</v>
      </c>
      <c r="J289" s="183">
        <f>J258</f>
        <v>41553</v>
      </c>
      <c r="K289" s="170">
        <f t="shared" si="72"/>
        <v>1.7833905579399141</v>
      </c>
    </row>
    <row r="290" spans="1:11" x14ac:dyDescent="0.2">
      <c r="A290" s="42"/>
      <c r="B290" s="61"/>
      <c r="C290" s="61">
        <v>46</v>
      </c>
      <c r="D290" s="42" t="s">
        <v>93</v>
      </c>
      <c r="E290" s="19">
        <f>E265</f>
        <v>341.61</v>
      </c>
      <c r="F290" s="19">
        <v>256.23</v>
      </c>
      <c r="G290" s="19">
        <f>G265</f>
        <v>171</v>
      </c>
      <c r="H290" s="19">
        <f>H265</f>
        <v>489.05</v>
      </c>
      <c r="I290" s="113">
        <f>I265</f>
        <v>350</v>
      </c>
      <c r="J290" s="183">
        <f>J265</f>
        <v>621.64</v>
      </c>
      <c r="K290" s="170">
        <f t="shared" si="72"/>
        <v>1.7761142857142858</v>
      </c>
    </row>
    <row r="291" spans="1:11" x14ac:dyDescent="0.2">
      <c r="A291" s="42"/>
      <c r="B291" s="58">
        <v>212</v>
      </c>
      <c r="C291" s="58">
        <v>46</v>
      </c>
      <c r="D291" s="66" t="s">
        <v>129</v>
      </c>
      <c r="E291" s="67">
        <f>E287+E289+E290</f>
        <v>31713.510000000002</v>
      </c>
      <c r="F291" s="67">
        <f>F287+F288+F289+F290</f>
        <v>11744.63</v>
      </c>
      <c r="G291" s="67">
        <f>G287+G288+G289+G290</f>
        <v>17321</v>
      </c>
      <c r="H291" s="67">
        <f>H287+H288+H289+H290</f>
        <v>22194.23</v>
      </c>
      <c r="I291" s="140">
        <f>SUM(I287:I290)</f>
        <v>34801</v>
      </c>
      <c r="J291" s="197">
        <f>SUM(J287:J290)</f>
        <v>54252.54</v>
      </c>
      <c r="K291" s="176">
        <f t="shared" si="72"/>
        <v>1.5589362374644407</v>
      </c>
    </row>
    <row r="292" spans="1:11" x14ac:dyDescent="0.2">
      <c r="A292" s="42"/>
      <c r="B292" s="61">
        <v>223</v>
      </c>
      <c r="C292" s="61">
        <v>46</v>
      </c>
      <c r="D292" s="42" t="s">
        <v>130</v>
      </c>
      <c r="E292" s="19">
        <f t="shared" ref="E292:H292" si="74">E242</f>
        <v>5957.36</v>
      </c>
      <c r="F292" s="19">
        <f t="shared" si="74"/>
        <v>7322.88</v>
      </c>
      <c r="G292" s="19">
        <f t="shared" si="74"/>
        <v>8446</v>
      </c>
      <c r="H292" s="19">
        <f t="shared" si="74"/>
        <v>6777.68</v>
      </c>
      <c r="I292" s="113">
        <f>I242</f>
        <v>7078</v>
      </c>
      <c r="J292" s="183">
        <f>J242</f>
        <v>8968.36</v>
      </c>
      <c r="K292" s="170">
        <f t="shared" si="72"/>
        <v>1.267075445040972</v>
      </c>
    </row>
    <row r="293" spans="1:11" x14ac:dyDescent="0.2">
      <c r="A293" s="42"/>
      <c r="B293" s="61">
        <v>223</v>
      </c>
      <c r="C293" s="61">
        <v>46</v>
      </c>
      <c r="D293" s="42" t="s">
        <v>69</v>
      </c>
      <c r="E293" s="19">
        <f t="shared" ref="E293:H293" si="75">E260</f>
        <v>12363</v>
      </c>
      <c r="F293" s="19">
        <f t="shared" si="75"/>
        <v>6271</v>
      </c>
      <c r="G293" s="19">
        <f t="shared" si="75"/>
        <v>737</v>
      </c>
      <c r="H293" s="19">
        <f t="shared" si="75"/>
        <v>7401</v>
      </c>
      <c r="I293" s="113">
        <f>I260</f>
        <v>21049</v>
      </c>
      <c r="J293" s="183">
        <f>J260</f>
        <v>28390.6</v>
      </c>
      <c r="K293" s="170">
        <f t="shared" si="72"/>
        <v>1.3487861656135682</v>
      </c>
    </row>
    <row r="294" spans="1:11" x14ac:dyDescent="0.2">
      <c r="A294" s="42"/>
      <c r="B294" s="61">
        <v>223001</v>
      </c>
      <c r="C294" s="61">
        <v>46</v>
      </c>
      <c r="D294" s="42" t="s">
        <v>86</v>
      </c>
      <c r="E294" s="19">
        <v>0</v>
      </c>
      <c r="F294" s="19">
        <v>411</v>
      </c>
      <c r="G294" s="19">
        <f>G279</f>
        <v>329</v>
      </c>
      <c r="H294" s="19">
        <f>H279</f>
        <v>33.75</v>
      </c>
      <c r="I294" s="113">
        <f>I279</f>
        <v>1044</v>
      </c>
      <c r="J294" s="183">
        <f>J279</f>
        <v>931.97</v>
      </c>
      <c r="K294" s="170">
        <f t="shared" si="72"/>
        <v>0.89269157088122608</v>
      </c>
    </row>
    <row r="295" spans="1:11" x14ac:dyDescent="0.2">
      <c r="A295" s="42"/>
      <c r="B295" s="61">
        <v>223</v>
      </c>
      <c r="C295" s="61">
        <v>46</v>
      </c>
      <c r="D295" s="42" t="s">
        <v>93</v>
      </c>
      <c r="E295" s="19">
        <f t="shared" ref="E295:H295" si="76">E268</f>
        <v>3574.14</v>
      </c>
      <c r="F295" s="19">
        <f t="shared" si="76"/>
        <v>6279.12</v>
      </c>
      <c r="G295" s="19">
        <f t="shared" si="76"/>
        <v>3746</v>
      </c>
      <c r="H295" s="19">
        <f t="shared" si="76"/>
        <v>6312.45</v>
      </c>
      <c r="I295" s="113">
        <f>I268</f>
        <v>5720</v>
      </c>
      <c r="J295" s="183">
        <f>J268</f>
        <v>4822.6099999999997</v>
      </c>
      <c r="K295" s="170">
        <f t="shared" si="72"/>
        <v>0.84311363636363634</v>
      </c>
    </row>
    <row r="296" spans="1:11" x14ac:dyDescent="0.2">
      <c r="A296" s="42"/>
      <c r="B296" s="58">
        <v>223</v>
      </c>
      <c r="C296" s="58">
        <v>46</v>
      </c>
      <c r="D296" s="66" t="s">
        <v>131</v>
      </c>
      <c r="E296" s="67">
        <f>SUM(E292:E295)</f>
        <v>21894.5</v>
      </c>
      <c r="F296" s="67">
        <f>SUM(F292:F295)</f>
        <v>20284</v>
      </c>
      <c r="G296" s="67">
        <f>G292+G293+G294+G295</f>
        <v>13258</v>
      </c>
      <c r="H296" s="67">
        <f>H292+H293+H294+H295</f>
        <v>20524.88</v>
      </c>
      <c r="I296" s="140">
        <f>SUM(I292:I295)</f>
        <v>34891</v>
      </c>
      <c r="J296" s="197">
        <f>SUM(J292:J295)</f>
        <v>43113.54</v>
      </c>
      <c r="K296" s="176">
        <f t="shared" si="72"/>
        <v>1.2356636381874981</v>
      </c>
    </row>
    <row r="297" spans="1:11" x14ac:dyDescent="0.2">
      <c r="A297" s="42"/>
      <c r="B297" s="68">
        <v>292</v>
      </c>
      <c r="C297" s="68"/>
      <c r="D297" s="69" t="s">
        <v>132</v>
      </c>
      <c r="E297" s="19"/>
      <c r="F297" s="19"/>
      <c r="G297" s="19"/>
      <c r="H297" s="19"/>
      <c r="I297" s="113"/>
      <c r="J297" s="183"/>
      <c r="K297" s="170"/>
    </row>
    <row r="298" spans="1:11" x14ac:dyDescent="0.2">
      <c r="A298" s="42"/>
      <c r="B298" s="58"/>
      <c r="C298" s="58">
        <v>46</v>
      </c>
      <c r="D298" s="58" t="s">
        <v>133</v>
      </c>
      <c r="E298" s="59">
        <f t="shared" ref="E298:I298" si="77">E291+E296</f>
        <v>53608.01</v>
      </c>
      <c r="F298" s="59">
        <f t="shared" si="77"/>
        <v>32028.629999999997</v>
      </c>
      <c r="G298" s="59">
        <f t="shared" si="77"/>
        <v>30579</v>
      </c>
      <c r="H298" s="59">
        <f t="shared" si="77"/>
        <v>42719.11</v>
      </c>
      <c r="I298" s="135">
        <f t="shared" si="77"/>
        <v>69692</v>
      </c>
      <c r="J298" s="188">
        <f t="shared" ref="J298" si="78">J291+J296</f>
        <v>97366.080000000002</v>
      </c>
      <c r="K298" s="176">
        <f t="shared" si="72"/>
        <v>1.3970912012856569</v>
      </c>
    </row>
    <row r="299" spans="1:11" x14ac:dyDescent="0.2">
      <c r="A299" s="42"/>
      <c r="B299" s="58"/>
      <c r="C299" s="58"/>
      <c r="D299" s="58"/>
      <c r="E299" s="59"/>
      <c r="F299" s="59"/>
      <c r="G299" s="59"/>
      <c r="H299" s="59"/>
      <c r="I299" s="135"/>
      <c r="J299" s="188"/>
      <c r="K299" s="176"/>
    </row>
    <row r="300" spans="1:11" x14ac:dyDescent="0.2">
      <c r="A300" s="42"/>
      <c r="B300" s="58">
        <v>311</v>
      </c>
      <c r="C300" s="58">
        <v>71</v>
      </c>
      <c r="D300" s="58" t="s">
        <v>181</v>
      </c>
      <c r="E300" s="59">
        <v>0</v>
      </c>
      <c r="F300" s="59">
        <v>0</v>
      </c>
      <c r="G300" s="59">
        <v>40</v>
      </c>
      <c r="H300" s="59">
        <v>970</v>
      </c>
      <c r="I300" s="135">
        <v>0</v>
      </c>
      <c r="J300" s="188"/>
      <c r="K300" s="176"/>
    </row>
    <row r="301" spans="1:11" x14ac:dyDescent="0.2">
      <c r="A301" s="42"/>
      <c r="B301" s="58">
        <v>312001</v>
      </c>
      <c r="C301" s="58"/>
      <c r="D301" s="58" t="s">
        <v>134</v>
      </c>
      <c r="E301" s="59">
        <v>7000</v>
      </c>
      <c r="F301" s="59"/>
      <c r="G301" s="59"/>
      <c r="H301" s="59">
        <v>460980</v>
      </c>
      <c r="I301" s="199">
        <v>0</v>
      </c>
      <c r="J301" s="200">
        <f>J302+J303+J304</f>
        <v>405500</v>
      </c>
      <c r="K301" s="176"/>
    </row>
    <row r="302" spans="1:11" x14ac:dyDescent="0.2">
      <c r="A302" s="42"/>
      <c r="B302" s="68">
        <v>312007</v>
      </c>
      <c r="C302" s="68">
        <v>41</v>
      </c>
      <c r="D302" s="69" t="s">
        <v>135</v>
      </c>
      <c r="E302" s="19">
        <v>312133</v>
      </c>
      <c r="F302" s="19">
        <v>290000</v>
      </c>
      <c r="G302" s="19">
        <v>288500</v>
      </c>
      <c r="H302" s="19">
        <v>447500</v>
      </c>
      <c r="I302" s="113">
        <v>398500</v>
      </c>
      <c r="J302" s="183">
        <v>398500</v>
      </c>
      <c r="K302" s="170">
        <f t="shared" si="72"/>
        <v>1</v>
      </c>
    </row>
    <row r="303" spans="1:11" x14ac:dyDescent="0.2">
      <c r="A303" s="42"/>
      <c r="B303" s="68"/>
      <c r="C303" s="68" t="s">
        <v>96</v>
      </c>
      <c r="D303" s="69" t="s">
        <v>171</v>
      </c>
      <c r="E303" s="19">
        <v>0</v>
      </c>
      <c r="F303" s="19">
        <v>2000</v>
      </c>
      <c r="G303" s="19"/>
      <c r="H303" s="19">
        <v>5480</v>
      </c>
      <c r="I303" s="113" t="s">
        <v>185</v>
      </c>
      <c r="J303" s="183">
        <v>3000</v>
      </c>
      <c r="K303" s="170">
        <v>0</v>
      </c>
    </row>
    <row r="304" spans="1:11" x14ac:dyDescent="0.2">
      <c r="A304" s="42"/>
      <c r="B304" s="68">
        <v>312008</v>
      </c>
      <c r="C304" s="68">
        <v>111</v>
      </c>
      <c r="D304" s="69" t="s">
        <v>170</v>
      </c>
      <c r="E304" s="19">
        <v>2000</v>
      </c>
      <c r="F304" s="19">
        <v>0</v>
      </c>
      <c r="G304" s="19">
        <v>7000</v>
      </c>
      <c r="H304" s="19">
        <v>8000</v>
      </c>
      <c r="I304" s="113"/>
      <c r="J304" s="183">
        <v>4000</v>
      </c>
      <c r="K304" s="170">
        <v>0</v>
      </c>
    </row>
    <row r="305" spans="1:11" x14ac:dyDescent="0.2">
      <c r="A305" s="42"/>
      <c r="B305" s="21"/>
      <c r="C305" s="21"/>
      <c r="D305" s="52" t="s">
        <v>133</v>
      </c>
      <c r="E305" s="8">
        <f>E298+E302+E304+E301</f>
        <v>374741.01</v>
      </c>
      <c r="F305" s="8">
        <f>F298+F302+F304+F303</f>
        <v>324028.63</v>
      </c>
      <c r="G305" s="8">
        <f>G298+G302+G300+G304</f>
        <v>326119</v>
      </c>
      <c r="H305" s="8">
        <f>H298+H301+H300</f>
        <v>504669.11</v>
      </c>
      <c r="I305" s="8">
        <f>I298+I300+I301+I302</f>
        <v>468192</v>
      </c>
      <c r="J305" s="198">
        <f>J298+J300+J301</f>
        <v>502866.08</v>
      </c>
      <c r="K305" s="175">
        <f>J305/I305</f>
        <v>1.0740595311325269</v>
      </c>
    </row>
    <row r="308" spans="1:11" ht="28.5" x14ac:dyDescent="0.45">
      <c r="B308" s="70"/>
      <c r="C308" s="70" t="s">
        <v>136</v>
      </c>
      <c r="D308" s="70"/>
    </row>
    <row r="311" spans="1:11" ht="15.75" x14ac:dyDescent="0.25">
      <c r="B311" s="71" t="s">
        <v>0</v>
      </c>
      <c r="C311" s="72"/>
    </row>
    <row r="313" spans="1:11" x14ac:dyDescent="0.2">
      <c r="B313" s="73" t="s">
        <v>56</v>
      </c>
      <c r="C313" s="74" t="s">
        <v>137</v>
      </c>
      <c r="D313" s="75"/>
      <c r="E313" s="144" t="s">
        <v>1</v>
      </c>
      <c r="F313" s="145" t="s">
        <v>1</v>
      </c>
      <c r="G313" s="145" t="s">
        <v>1</v>
      </c>
      <c r="H313" s="146" t="s">
        <v>1</v>
      </c>
      <c r="I313" s="146" t="s">
        <v>172</v>
      </c>
      <c r="J313" s="180" t="s">
        <v>1</v>
      </c>
      <c r="K313" s="234" t="s">
        <v>180</v>
      </c>
    </row>
    <row r="314" spans="1:11" x14ac:dyDescent="0.2">
      <c r="B314" s="76"/>
      <c r="C314" s="245"/>
      <c r="D314" s="77"/>
      <c r="E314" s="246">
        <v>2019</v>
      </c>
      <c r="F314" s="247">
        <v>2020</v>
      </c>
      <c r="G314" s="247">
        <v>2021</v>
      </c>
      <c r="H314" s="248">
        <v>2022</v>
      </c>
      <c r="I314" s="248">
        <v>2023</v>
      </c>
      <c r="J314" s="249">
        <v>2023</v>
      </c>
      <c r="K314" s="241">
        <v>2023</v>
      </c>
    </row>
    <row r="315" spans="1:11" x14ac:dyDescent="0.2">
      <c r="B315" s="21"/>
      <c r="C315" s="21"/>
      <c r="D315" s="9" t="s">
        <v>136</v>
      </c>
      <c r="E315" s="54">
        <v>14817.98</v>
      </c>
      <c r="F315" s="54">
        <f>F317+F329</f>
        <v>35413.81</v>
      </c>
      <c r="G315" s="154">
        <v>15147</v>
      </c>
      <c r="H315" s="142">
        <f>H317+H329</f>
        <v>30581.83</v>
      </c>
      <c r="I315" s="142">
        <f>I317+I329</f>
        <v>34910</v>
      </c>
      <c r="J315" s="210">
        <f>J329+J317+J316</f>
        <v>41239.630000000005</v>
      </c>
      <c r="K315" s="171">
        <f>J315/I315</f>
        <v>1.1813128043540535</v>
      </c>
    </row>
    <row r="316" spans="1:11" x14ac:dyDescent="0.2">
      <c r="B316" s="99">
        <v>610</v>
      </c>
      <c r="C316" s="76"/>
      <c r="D316" s="100" t="s">
        <v>152</v>
      </c>
      <c r="E316" s="147"/>
      <c r="F316" s="147"/>
      <c r="G316" s="155"/>
      <c r="H316" s="148"/>
      <c r="I316" s="148"/>
      <c r="J316" s="208">
        <v>3347.84</v>
      </c>
      <c r="K316" s="253">
        <v>0</v>
      </c>
    </row>
    <row r="317" spans="1:11" x14ac:dyDescent="0.2">
      <c r="B317" s="78"/>
      <c r="C317" s="79">
        <v>71</v>
      </c>
      <c r="D317" s="79" t="s">
        <v>58</v>
      </c>
      <c r="E317" s="80">
        <v>120.52</v>
      </c>
      <c r="F317" s="80">
        <f t="shared" ref="F317:I317" si="79">SUM(F318:F325)</f>
        <v>852</v>
      </c>
      <c r="G317" s="156">
        <f>SUM(G318:G325)</f>
        <v>740</v>
      </c>
      <c r="H317" s="80">
        <f>SUM(H318:H325)</f>
        <v>558.8900000000001</v>
      </c>
      <c r="I317" s="80">
        <f t="shared" si="79"/>
        <v>1550</v>
      </c>
      <c r="J317" s="209">
        <f>SUM(J318:J325)</f>
        <v>1186.27</v>
      </c>
      <c r="K317" s="253">
        <f t="shared" ref="K317:K366" si="80">J317/I317</f>
        <v>0.76533548387096773</v>
      </c>
    </row>
    <row r="318" spans="1:11" x14ac:dyDescent="0.2">
      <c r="B318" s="81" t="s">
        <v>8</v>
      </c>
      <c r="C318" s="15">
        <v>71</v>
      </c>
      <c r="D318" s="15" t="s">
        <v>9</v>
      </c>
      <c r="E318" s="34">
        <v>0</v>
      </c>
      <c r="F318" s="34">
        <v>65.83</v>
      </c>
      <c r="G318" s="157">
        <v>118</v>
      </c>
      <c r="H318" s="34">
        <v>141.58000000000001</v>
      </c>
      <c r="I318" s="34">
        <v>445</v>
      </c>
      <c r="J318" s="208">
        <v>24.47</v>
      </c>
      <c r="K318" s="253">
        <f t="shared" si="80"/>
        <v>5.4988764044943815E-2</v>
      </c>
    </row>
    <row r="319" spans="1:11" x14ac:dyDescent="0.2">
      <c r="B319" s="81">
        <v>625001</v>
      </c>
      <c r="C319" s="15">
        <v>71</v>
      </c>
      <c r="D319" s="15" t="s">
        <v>138</v>
      </c>
      <c r="E319" s="34">
        <v>0</v>
      </c>
      <c r="F319" s="34">
        <v>9.58</v>
      </c>
      <c r="G319" s="157">
        <v>9</v>
      </c>
      <c r="H319" s="34">
        <v>15.55</v>
      </c>
      <c r="I319" s="34">
        <v>90</v>
      </c>
      <c r="J319" s="208">
        <v>3.15</v>
      </c>
      <c r="K319" s="253">
        <f t="shared" si="80"/>
        <v>3.4999999999999996E-2</v>
      </c>
    </row>
    <row r="320" spans="1:11" x14ac:dyDescent="0.2">
      <c r="B320" s="81">
        <v>625002</v>
      </c>
      <c r="C320" s="15">
        <v>71</v>
      </c>
      <c r="D320" s="15" t="s">
        <v>11</v>
      </c>
      <c r="E320" s="34">
        <v>0</v>
      </c>
      <c r="F320" s="34">
        <v>547.32000000000005</v>
      </c>
      <c r="G320" s="157">
        <v>431</v>
      </c>
      <c r="H320" s="34">
        <v>233.82</v>
      </c>
      <c r="I320" s="34">
        <v>700</v>
      </c>
      <c r="J320" s="208">
        <v>748.83</v>
      </c>
      <c r="K320" s="253">
        <f t="shared" si="80"/>
        <v>1.0697571428571429</v>
      </c>
    </row>
    <row r="321" spans="2:11" x14ac:dyDescent="0.2">
      <c r="B321" s="81">
        <v>625003</v>
      </c>
      <c r="C321" s="15">
        <v>71</v>
      </c>
      <c r="D321" s="15" t="s">
        <v>12</v>
      </c>
      <c r="E321" s="34">
        <v>45.41</v>
      </c>
      <c r="F321" s="34">
        <v>28.88</v>
      </c>
      <c r="G321" s="157">
        <v>24</v>
      </c>
      <c r="H321" s="34">
        <v>25.6</v>
      </c>
      <c r="I321" s="34">
        <v>40</v>
      </c>
      <c r="J321" s="208">
        <v>38.520000000000003</v>
      </c>
      <c r="K321" s="253">
        <f t="shared" si="80"/>
        <v>0.96300000000000008</v>
      </c>
    </row>
    <row r="322" spans="2:11" x14ac:dyDescent="0.2">
      <c r="B322" s="81">
        <v>625004</v>
      </c>
      <c r="C322" s="15">
        <v>71</v>
      </c>
      <c r="D322" s="15" t="s">
        <v>13</v>
      </c>
      <c r="E322" s="34"/>
      <c r="F322" s="34">
        <v>14.3</v>
      </c>
      <c r="G322" s="157">
        <v>20</v>
      </c>
      <c r="H322" s="34">
        <v>35.1</v>
      </c>
      <c r="I322" s="34">
        <v>0</v>
      </c>
      <c r="J322" s="208">
        <v>106.99</v>
      </c>
      <c r="K322" s="253"/>
    </row>
    <row r="323" spans="2:11" x14ac:dyDescent="0.2">
      <c r="B323" s="81">
        <v>625005</v>
      </c>
      <c r="C323" s="15">
        <v>71</v>
      </c>
      <c r="D323" s="15" t="s">
        <v>23</v>
      </c>
      <c r="E323" s="34">
        <v>0</v>
      </c>
      <c r="F323" s="34">
        <v>4.74</v>
      </c>
      <c r="G323" s="157">
        <v>6</v>
      </c>
      <c r="H323" s="34">
        <v>10.92</v>
      </c>
      <c r="I323" s="34">
        <v>30</v>
      </c>
      <c r="J323" s="208">
        <v>2.25</v>
      </c>
      <c r="K323" s="253">
        <f t="shared" si="80"/>
        <v>7.4999999999999997E-2</v>
      </c>
    </row>
    <row r="324" spans="2:11" x14ac:dyDescent="0.2">
      <c r="B324" s="81">
        <v>625006</v>
      </c>
      <c r="C324" s="15">
        <v>71</v>
      </c>
      <c r="D324" s="82" t="s">
        <v>15</v>
      </c>
      <c r="E324" s="19">
        <v>14.05</v>
      </c>
      <c r="F324" s="19">
        <v>8.98</v>
      </c>
      <c r="G324" s="158">
        <v>7</v>
      </c>
      <c r="H324" s="19">
        <v>7.91</v>
      </c>
      <c r="I324" s="19">
        <v>15</v>
      </c>
      <c r="J324" s="208">
        <v>12.99</v>
      </c>
      <c r="K324" s="253">
        <f t="shared" si="80"/>
        <v>0.86599999999999999</v>
      </c>
    </row>
    <row r="325" spans="2:11" x14ac:dyDescent="0.2">
      <c r="B325" s="81">
        <v>625007</v>
      </c>
      <c r="C325" s="15">
        <v>71</v>
      </c>
      <c r="D325" s="15" t="s">
        <v>59</v>
      </c>
      <c r="E325" s="34">
        <v>61.06</v>
      </c>
      <c r="F325" s="34">
        <v>172.37</v>
      </c>
      <c r="G325" s="157">
        <v>125</v>
      </c>
      <c r="H325" s="34">
        <v>88.41</v>
      </c>
      <c r="I325" s="34">
        <v>230</v>
      </c>
      <c r="J325" s="208">
        <v>249.07</v>
      </c>
      <c r="K325" s="253">
        <f t="shared" si="80"/>
        <v>1.0829130434782608</v>
      </c>
    </row>
    <row r="326" spans="2:11" x14ac:dyDescent="0.2">
      <c r="B326" s="81"/>
      <c r="C326" s="15"/>
      <c r="D326" s="81"/>
      <c r="E326" s="50"/>
      <c r="F326" s="50"/>
      <c r="G326" s="50"/>
      <c r="H326" s="131"/>
      <c r="I326" s="131"/>
      <c r="J326" s="208"/>
      <c r="K326" s="253"/>
    </row>
    <row r="327" spans="2:11" x14ac:dyDescent="0.2">
      <c r="B327" s="81"/>
      <c r="C327" s="15"/>
      <c r="D327" s="81"/>
      <c r="E327" s="50"/>
      <c r="F327" s="50"/>
      <c r="G327" s="50"/>
      <c r="H327" s="131"/>
      <c r="I327" s="131"/>
      <c r="J327" s="208"/>
      <c r="K327" s="253"/>
    </row>
    <row r="328" spans="2:11" x14ac:dyDescent="0.2">
      <c r="B328" s="81"/>
      <c r="C328" s="42"/>
      <c r="D328" s="81"/>
      <c r="E328" s="50"/>
      <c r="F328" s="50"/>
      <c r="G328" s="50"/>
      <c r="H328" s="131"/>
      <c r="I328" s="131"/>
      <c r="J328" s="208"/>
      <c r="K328" s="253"/>
    </row>
    <row r="329" spans="2:11" x14ac:dyDescent="0.2">
      <c r="B329" s="83">
        <v>63</v>
      </c>
      <c r="C329" s="21"/>
      <c r="D329" s="21" t="s">
        <v>25</v>
      </c>
      <c r="E329" s="86">
        <v>14697.46</v>
      </c>
      <c r="F329" s="86">
        <f t="shared" ref="F329:I329" si="81">F330+F333+F338+F342</f>
        <v>34561.81</v>
      </c>
      <c r="G329" s="86">
        <f t="shared" si="81"/>
        <v>14367</v>
      </c>
      <c r="H329" s="149">
        <f t="shared" si="81"/>
        <v>30022.940000000002</v>
      </c>
      <c r="I329" s="149">
        <f t="shared" si="81"/>
        <v>33360</v>
      </c>
      <c r="J329" s="209">
        <f>J330+J333+J338+J342+J340</f>
        <v>36705.520000000004</v>
      </c>
      <c r="K329" s="253">
        <f t="shared" si="80"/>
        <v>1.100285371702638</v>
      </c>
    </row>
    <row r="330" spans="2:11" x14ac:dyDescent="0.2">
      <c r="B330" s="84">
        <v>632</v>
      </c>
      <c r="C330" s="16">
        <v>71</v>
      </c>
      <c r="D330" s="16" t="s">
        <v>60</v>
      </c>
      <c r="E330" s="85">
        <v>3090.22</v>
      </c>
      <c r="F330" s="85">
        <f>F331+F332</f>
        <v>2093.7799999999997</v>
      </c>
      <c r="G330" s="85">
        <f>G331+G332</f>
        <v>3611</v>
      </c>
      <c r="H330" s="143">
        <f>H331+H332</f>
        <v>3262.71</v>
      </c>
      <c r="I330" s="143">
        <f>I331+I332</f>
        <v>3510</v>
      </c>
      <c r="J330" s="209">
        <f>SUM(J331:J332)</f>
        <v>5456.49</v>
      </c>
      <c r="K330" s="253">
        <f t="shared" si="80"/>
        <v>1.5545555555555555</v>
      </c>
    </row>
    <row r="331" spans="2:11" x14ac:dyDescent="0.2">
      <c r="B331" s="81">
        <v>632001</v>
      </c>
      <c r="C331" s="15">
        <v>71</v>
      </c>
      <c r="D331" s="15" t="s">
        <v>61</v>
      </c>
      <c r="E331" s="34">
        <v>3090.22</v>
      </c>
      <c r="F331" s="34">
        <v>2075.6799999999998</v>
      </c>
      <c r="G331" s="34">
        <v>3611</v>
      </c>
      <c r="H331" s="132">
        <v>3244.11</v>
      </c>
      <c r="I331" s="132">
        <v>3500</v>
      </c>
      <c r="J331" s="208">
        <v>5320.28</v>
      </c>
      <c r="K331" s="253">
        <f t="shared" si="80"/>
        <v>1.5200799999999999</v>
      </c>
    </row>
    <row r="332" spans="2:11" x14ac:dyDescent="0.2">
      <c r="B332" s="81">
        <v>632003</v>
      </c>
      <c r="C332" s="15">
        <v>71</v>
      </c>
      <c r="D332" s="15" t="s">
        <v>153</v>
      </c>
      <c r="E332" s="34">
        <v>0</v>
      </c>
      <c r="F332" s="34">
        <v>18.100000000000001</v>
      </c>
      <c r="G332" s="34">
        <v>0</v>
      </c>
      <c r="H332" s="132">
        <v>18.600000000000001</v>
      </c>
      <c r="I332" s="132">
        <v>10</v>
      </c>
      <c r="J332" s="208">
        <v>136.21</v>
      </c>
      <c r="K332" s="253">
        <f t="shared" si="80"/>
        <v>13.621</v>
      </c>
    </row>
    <row r="333" spans="2:11" x14ac:dyDescent="0.2">
      <c r="B333" s="84">
        <v>633</v>
      </c>
      <c r="C333" s="16">
        <v>71</v>
      </c>
      <c r="D333" s="16" t="s">
        <v>31</v>
      </c>
      <c r="E333" s="85">
        <v>2944.2</v>
      </c>
      <c r="F333" s="85">
        <f>F334+F335</f>
        <v>17860.64</v>
      </c>
      <c r="G333" s="85">
        <f>G334+G335+G336+G337</f>
        <v>4634</v>
      </c>
      <c r="H333" s="143">
        <f>H335+H336</f>
        <v>10414.33</v>
      </c>
      <c r="I333" s="143">
        <f>SUM(I334:I337)</f>
        <v>6000</v>
      </c>
      <c r="J333" s="209">
        <f>SUM(J334:J337)</f>
        <v>10529.43</v>
      </c>
      <c r="K333" s="253">
        <f t="shared" si="80"/>
        <v>1.7549050000000002</v>
      </c>
    </row>
    <row r="334" spans="2:11" x14ac:dyDescent="0.2">
      <c r="B334" s="81">
        <v>633002</v>
      </c>
      <c r="C334" s="15">
        <v>71</v>
      </c>
      <c r="D334" s="15" t="s">
        <v>167</v>
      </c>
      <c r="E334" s="34"/>
      <c r="F334" s="34">
        <v>3490.56</v>
      </c>
      <c r="G334" s="34">
        <v>0</v>
      </c>
      <c r="H334" s="132">
        <v>0</v>
      </c>
      <c r="I334" s="132">
        <v>2000</v>
      </c>
      <c r="J334" s="208">
        <v>0</v>
      </c>
      <c r="K334" s="253">
        <f t="shared" si="80"/>
        <v>0</v>
      </c>
    </row>
    <row r="335" spans="2:11" x14ac:dyDescent="0.2">
      <c r="B335" s="81">
        <v>633006</v>
      </c>
      <c r="C335" s="15">
        <v>71</v>
      </c>
      <c r="D335" s="15" t="s">
        <v>33</v>
      </c>
      <c r="E335" s="34">
        <v>2944.2</v>
      </c>
      <c r="F335" s="34">
        <v>14370.08</v>
      </c>
      <c r="G335" s="34">
        <v>4258</v>
      </c>
      <c r="H335" s="132">
        <v>10042.530000000001</v>
      </c>
      <c r="I335" s="132">
        <v>4000</v>
      </c>
      <c r="J335" s="208">
        <v>10529.43</v>
      </c>
      <c r="K335" s="253">
        <f t="shared" si="80"/>
        <v>2.6323574999999999</v>
      </c>
    </row>
    <row r="336" spans="2:11" x14ac:dyDescent="0.2">
      <c r="B336" s="81">
        <v>633009</v>
      </c>
      <c r="C336" s="15">
        <v>71</v>
      </c>
      <c r="D336" s="81" t="s">
        <v>92</v>
      </c>
      <c r="E336" s="34">
        <v>0</v>
      </c>
      <c r="F336" s="34">
        <v>0</v>
      </c>
      <c r="G336" s="34">
        <v>254</v>
      </c>
      <c r="H336" s="132">
        <v>371.8</v>
      </c>
      <c r="I336" s="132">
        <v>0</v>
      </c>
      <c r="J336" s="208">
        <v>0</v>
      </c>
      <c r="K336" s="253">
        <v>0</v>
      </c>
    </row>
    <row r="337" spans="2:11" x14ac:dyDescent="0.2">
      <c r="B337" s="81">
        <v>633011</v>
      </c>
      <c r="C337" s="15">
        <v>71</v>
      </c>
      <c r="D337" s="81" t="s">
        <v>179</v>
      </c>
      <c r="E337" s="34"/>
      <c r="F337" s="34"/>
      <c r="G337" s="34">
        <v>122</v>
      </c>
      <c r="H337" s="132">
        <v>0</v>
      </c>
      <c r="I337" s="132">
        <v>0</v>
      </c>
      <c r="J337" s="208">
        <v>0</v>
      </c>
      <c r="K337" s="253">
        <v>0</v>
      </c>
    </row>
    <row r="338" spans="2:11" x14ac:dyDescent="0.2">
      <c r="B338" s="84">
        <v>634</v>
      </c>
      <c r="C338" s="16">
        <v>71</v>
      </c>
      <c r="D338" s="84" t="s">
        <v>37</v>
      </c>
      <c r="E338" s="85">
        <v>0</v>
      </c>
      <c r="F338" s="85">
        <v>0</v>
      </c>
      <c r="G338" s="85">
        <f>G339</f>
        <v>0</v>
      </c>
      <c r="H338" s="143">
        <v>0</v>
      </c>
      <c r="I338" s="143">
        <f>I339</f>
        <v>300</v>
      </c>
      <c r="J338" s="208">
        <v>0</v>
      </c>
      <c r="K338" s="253">
        <f t="shared" si="80"/>
        <v>0</v>
      </c>
    </row>
    <row r="339" spans="2:11" x14ac:dyDescent="0.2">
      <c r="B339" s="81">
        <v>634002</v>
      </c>
      <c r="C339" s="15">
        <v>71</v>
      </c>
      <c r="D339" s="15" t="s">
        <v>38</v>
      </c>
      <c r="E339" s="34">
        <v>0</v>
      </c>
      <c r="F339" s="34">
        <v>0</v>
      </c>
      <c r="G339" s="34">
        <v>0</v>
      </c>
      <c r="H339" s="132">
        <v>0</v>
      </c>
      <c r="I339" s="132">
        <v>300</v>
      </c>
      <c r="J339" s="208">
        <v>0</v>
      </c>
      <c r="K339" s="253">
        <f t="shared" si="80"/>
        <v>0</v>
      </c>
    </row>
    <row r="340" spans="2:11" x14ac:dyDescent="0.2">
      <c r="B340" s="81">
        <v>635</v>
      </c>
      <c r="C340" s="15">
        <v>71</v>
      </c>
      <c r="D340" s="84" t="s">
        <v>147</v>
      </c>
      <c r="E340" s="85">
        <v>0</v>
      </c>
      <c r="F340" s="85">
        <v>0</v>
      </c>
      <c r="G340" s="85">
        <v>0</v>
      </c>
      <c r="H340" s="143">
        <v>0</v>
      </c>
      <c r="I340" s="143">
        <v>0</v>
      </c>
      <c r="J340" s="209">
        <f>J341</f>
        <v>3000</v>
      </c>
      <c r="K340" s="253">
        <v>0</v>
      </c>
    </row>
    <row r="341" spans="2:11" x14ac:dyDescent="0.2">
      <c r="B341" s="81">
        <v>635006</v>
      </c>
      <c r="C341" s="15">
        <v>71</v>
      </c>
      <c r="D341" s="81" t="s">
        <v>192</v>
      </c>
      <c r="E341" s="34">
        <v>0</v>
      </c>
      <c r="F341" s="34">
        <v>0</v>
      </c>
      <c r="G341" s="34">
        <v>0</v>
      </c>
      <c r="H341" s="132">
        <v>0</v>
      </c>
      <c r="I341" s="132">
        <v>0</v>
      </c>
      <c r="J341" s="208">
        <v>3000</v>
      </c>
      <c r="K341" s="253">
        <v>0</v>
      </c>
    </row>
    <row r="342" spans="2:11" x14ac:dyDescent="0.2">
      <c r="B342" s="84">
        <v>637</v>
      </c>
      <c r="C342" s="16">
        <v>71</v>
      </c>
      <c r="D342" s="84" t="s">
        <v>45</v>
      </c>
      <c r="E342" s="85">
        <v>8663.0400000000009</v>
      </c>
      <c r="F342" s="85">
        <f>SUM(F344:F350)</f>
        <v>14607.39</v>
      </c>
      <c r="G342" s="85">
        <f>SUM(G344:G350)</f>
        <v>6122</v>
      </c>
      <c r="H342" s="143">
        <f>SUM(H344:H350)</f>
        <v>16345.9</v>
      </c>
      <c r="I342" s="143">
        <f>SUM(I344:I350)</f>
        <v>23550</v>
      </c>
      <c r="J342" s="209">
        <f>SUM(J343:J350)</f>
        <v>17719.600000000002</v>
      </c>
      <c r="K342" s="253">
        <f t="shared" si="80"/>
        <v>0.75242462845010627</v>
      </c>
    </row>
    <row r="343" spans="2:11" x14ac:dyDescent="0.2">
      <c r="B343" s="81">
        <v>637001</v>
      </c>
      <c r="C343" s="15">
        <v>71</v>
      </c>
      <c r="D343" s="81" t="s">
        <v>148</v>
      </c>
      <c r="E343" s="34">
        <v>0</v>
      </c>
      <c r="F343" s="34">
        <v>0</v>
      </c>
      <c r="G343" s="34">
        <v>40</v>
      </c>
      <c r="H343" s="132"/>
      <c r="I343" s="132"/>
      <c r="J343" s="208"/>
      <c r="K343" s="253"/>
    </row>
    <row r="344" spans="2:11" x14ac:dyDescent="0.2">
      <c r="B344" s="81">
        <v>637002</v>
      </c>
      <c r="C344" s="15">
        <v>71</v>
      </c>
      <c r="D344" s="81" t="s">
        <v>81</v>
      </c>
      <c r="E344" s="34">
        <v>300</v>
      </c>
      <c r="F344" s="34">
        <v>900</v>
      </c>
      <c r="G344" s="34">
        <v>0</v>
      </c>
      <c r="H344" s="132">
        <v>6240</v>
      </c>
      <c r="I344" s="132">
        <v>6000</v>
      </c>
      <c r="J344" s="208">
        <v>7415</v>
      </c>
      <c r="K344" s="253">
        <f t="shared" si="80"/>
        <v>1.2358333333333333</v>
      </c>
    </row>
    <row r="345" spans="2:11" x14ac:dyDescent="0.2">
      <c r="B345" s="81">
        <v>637004</v>
      </c>
      <c r="C345" s="15">
        <v>71</v>
      </c>
      <c r="D345" s="81" t="s">
        <v>45</v>
      </c>
      <c r="E345" s="34">
        <v>2742.3</v>
      </c>
      <c r="F345" s="34">
        <v>9628.2800000000007</v>
      </c>
      <c r="G345" s="34">
        <v>2655</v>
      </c>
      <c r="H345" s="132">
        <v>5980.67</v>
      </c>
      <c r="I345" s="132">
        <v>13200</v>
      </c>
      <c r="J345" s="208">
        <v>5201.6000000000004</v>
      </c>
      <c r="K345" s="253">
        <f t="shared" si="80"/>
        <v>0.39406060606060611</v>
      </c>
    </row>
    <row r="346" spans="2:11" x14ac:dyDescent="0.2">
      <c r="B346" s="81">
        <v>637012</v>
      </c>
      <c r="C346" s="15">
        <v>71</v>
      </c>
      <c r="D346" s="81" t="s">
        <v>139</v>
      </c>
      <c r="E346" s="34">
        <v>77.900000000000006</v>
      </c>
      <c r="F346" s="34">
        <v>79.5</v>
      </c>
      <c r="G346" s="34">
        <v>100</v>
      </c>
      <c r="H346" s="132">
        <v>823.4</v>
      </c>
      <c r="I346" s="132">
        <v>100</v>
      </c>
      <c r="J346" s="208">
        <v>141.44999999999999</v>
      </c>
      <c r="K346" s="253">
        <f t="shared" si="80"/>
        <v>1.4144999999999999</v>
      </c>
    </row>
    <row r="347" spans="2:11" x14ac:dyDescent="0.2">
      <c r="B347" s="81">
        <v>637015</v>
      </c>
      <c r="C347" s="15">
        <v>71</v>
      </c>
      <c r="D347" s="81" t="s">
        <v>140</v>
      </c>
      <c r="E347" s="34">
        <v>0</v>
      </c>
      <c r="F347" s="34">
        <v>480.6</v>
      </c>
      <c r="G347" s="34">
        <v>240</v>
      </c>
      <c r="H347" s="132">
        <v>240.3</v>
      </c>
      <c r="I347" s="132">
        <v>250</v>
      </c>
      <c r="J347" s="208"/>
      <c r="K347" s="253">
        <f t="shared" si="80"/>
        <v>0</v>
      </c>
    </row>
    <row r="348" spans="2:11" x14ac:dyDescent="0.2">
      <c r="B348" s="15">
        <v>637027</v>
      </c>
      <c r="C348" s="15">
        <v>71</v>
      </c>
      <c r="D348" s="15" t="s">
        <v>52</v>
      </c>
      <c r="E348" s="34">
        <v>4893.3999999999996</v>
      </c>
      <c r="F348" s="34">
        <v>3441.55</v>
      </c>
      <c r="G348" s="34">
        <v>2765</v>
      </c>
      <c r="H348" s="132">
        <v>3001.53</v>
      </c>
      <c r="I348" s="132">
        <v>4000</v>
      </c>
      <c r="J348" s="208">
        <v>4901.55</v>
      </c>
      <c r="K348" s="253">
        <f t="shared" si="80"/>
        <v>1.2253875000000001</v>
      </c>
    </row>
    <row r="349" spans="2:11" x14ac:dyDescent="0.2">
      <c r="B349" s="15">
        <v>637031</v>
      </c>
      <c r="C349" s="15">
        <v>71</v>
      </c>
      <c r="D349" s="15" t="s">
        <v>165</v>
      </c>
      <c r="E349" s="34">
        <v>5</v>
      </c>
      <c r="F349" s="34">
        <v>0</v>
      </c>
      <c r="G349" s="34">
        <v>0</v>
      </c>
      <c r="H349" s="132">
        <v>60</v>
      </c>
      <c r="I349" s="132">
        <v>0</v>
      </c>
      <c r="J349" s="208">
        <v>60</v>
      </c>
      <c r="K349" s="253">
        <v>0</v>
      </c>
    </row>
    <row r="350" spans="2:11" x14ac:dyDescent="0.2">
      <c r="B350" s="15">
        <v>637200</v>
      </c>
      <c r="C350" s="15">
        <v>71</v>
      </c>
      <c r="D350" s="15" t="s">
        <v>141</v>
      </c>
      <c r="E350" s="34">
        <v>644.44000000000005</v>
      </c>
      <c r="F350" s="34">
        <v>77.459999999999994</v>
      </c>
      <c r="G350" s="34">
        <v>362</v>
      </c>
      <c r="H350" s="132">
        <v>0</v>
      </c>
      <c r="I350" s="132">
        <v>0</v>
      </c>
      <c r="J350" s="208"/>
      <c r="K350" s="253"/>
    </row>
    <row r="351" spans="2:11" x14ac:dyDescent="0.2">
      <c r="B351" s="42"/>
      <c r="C351" s="42"/>
      <c r="D351" s="42"/>
      <c r="E351" s="50"/>
      <c r="F351" s="50"/>
      <c r="G351" s="50"/>
      <c r="H351" s="131"/>
      <c r="I351" s="131"/>
      <c r="J351" s="201"/>
      <c r="K351" s="253"/>
    </row>
    <row r="352" spans="2:11" x14ac:dyDescent="0.2">
      <c r="B352" s="42"/>
      <c r="C352" s="42"/>
      <c r="D352" s="42"/>
      <c r="E352" s="50"/>
      <c r="F352" s="50"/>
      <c r="G352" s="50"/>
      <c r="H352" s="50"/>
      <c r="I352" s="131"/>
      <c r="J352" s="171"/>
      <c r="K352" s="253"/>
    </row>
    <row r="353" spans="2:11" x14ac:dyDescent="0.2">
      <c r="K353" s="253"/>
    </row>
    <row r="354" spans="2:11" x14ac:dyDescent="0.2">
      <c r="K354" s="253"/>
    </row>
    <row r="355" spans="2:11" ht="15" x14ac:dyDescent="0.25">
      <c r="B355" s="71" t="s">
        <v>142</v>
      </c>
      <c r="K355" s="253"/>
    </row>
    <row r="356" spans="2:11" x14ac:dyDescent="0.2">
      <c r="K356" s="253"/>
    </row>
    <row r="357" spans="2:11" x14ac:dyDescent="0.2">
      <c r="K357" s="253"/>
    </row>
    <row r="358" spans="2:11" x14ac:dyDescent="0.2">
      <c r="B358" s="73" t="s">
        <v>56</v>
      </c>
      <c r="C358" s="74" t="s">
        <v>143</v>
      </c>
      <c r="D358" s="75"/>
      <c r="E358" s="141" t="s">
        <v>1</v>
      </c>
      <c r="F358" s="141" t="s">
        <v>1</v>
      </c>
      <c r="G358" s="141" t="s">
        <v>1</v>
      </c>
      <c r="H358" s="141" t="s">
        <v>1</v>
      </c>
      <c r="I358" s="152" t="s">
        <v>172</v>
      </c>
      <c r="J358" s="172" t="s">
        <v>1</v>
      </c>
      <c r="K358" s="234" t="s">
        <v>180</v>
      </c>
    </row>
    <row r="359" spans="2:11" x14ac:dyDescent="0.2">
      <c r="B359" s="76"/>
      <c r="C359" s="245"/>
      <c r="D359" s="77"/>
      <c r="E359" s="250">
        <v>2019</v>
      </c>
      <c r="F359" s="250">
        <v>2020</v>
      </c>
      <c r="G359" s="250">
        <v>2021</v>
      </c>
      <c r="H359" s="250">
        <v>2022</v>
      </c>
      <c r="I359" s="251">
        <v>2023</v>
      </c>
      <c r="J359" s="252">
        <v>2023</v>
      </c>
      <c r="K359" s="241">
        <v>2023</v>
      </c>
    </row>
    <row r="360" spans="2:11" x14ac:dyDescent="0.2">
      <c r="B360" s="21"/>
      <c r="C360" s="21"/>
      <c r="D360" s="9" t="s">
        <v>136</v>
      </c>
      <c r="E360" s="231">
        <v>15456</v>
      </c>
      <c r="F360" s="232">
        <f t="shared" ref="F360:H360" si="82">F361+F363</f>
        <v>38132.050000000003</v>
      </c>
      <c r="G360" s="232">
        <f t="shared" si="82"/>
        <v>22428</v>
      </c>
      <c r="H360" s="232">
        <f t="shared" si="82"/>
        <v>34884.400000000001</v>
      </c>
      <c r="I360" s="233">
        <f>I361+I363</f>
        <v>35600</v>
      </c>
      <c r="J360" s="230">
        <f>J361+J363</f>
        <v>46663.03</v>
      </c>
      <c r="K360" s="171">
        <f t="shared" si="80"/>
        <v>1.3107592696629213</v>
      </c>
    </row>
    <row r="361" spans="2:11" x14ac:dyDescent="0.2">
      <c r="B361" s="78">
        <v>212003</v>
      </c>
      <c r="C361" s="79">
        <v>71</v>
      </c>
      <c r="D361" s="79" t="s">
        <v>123</v>
      </c>
      <c r="E361" s="40" t="s">
        <v>166</v>
      </c>
      <c r="F361" s="87">
        <f>F362</f>
        <v>37960</v>
      </c>
      <c r="G361" s="87">
        <f>G362</f>
        <v>22182</v>
      </c>
      <c r="H361" s="87">
        <f>H362</f>
        <v>30845</v>
      </c>
      <c r="I361" s="150">
        <f>I362</f>
        <v>35000</v>
      </c>
      <c r="J361" s="203">
        <f>J362</f>
        <v>35788</v>
      </c>
      <c r="K361" s="253">
        <f t="shared" si="80"/>
        <v>1.0225142857142857</v>
      </c>
    </row>
    <row r="362" spans="2:11" x14ac:dyDescent="0.2">
      <c r="B362" s="81">
        <v>212003</v>
      </c>
      <c r="C362" s="15">
        <v>71</v>
      </c>
      <c r="D362" s="15" t="s">
        <v>123</v>
      </c>
      <c r="E362" s="20">
        <v>15355.5</v>
      </c>
      <c r="F362" s="23">
        <v>37960</v>
      </c>
      <c r="G362" s="23">
        <v>22182</v>
      </c>
      <c r="H362" s="23">
        <v>30845</v>
      </c>
      <c r="I362" s="116">
        <v>35000</v>
      </c>
      <c r="J362" s="202">
        <v>35788</v>
      </c>
      <c r="K362" s="253">
        <f t="shared" si="80"/>
        <v>1.0225142857142857</v>
      </c>
    </row>
    <row r="363" spans="2:11" x14ac:dyDescent="0.2">
      <c r="B363" s="84">
        <v>223001</v>
      </c>
      <c r="C363" s="16">
        <v>71</v>
      </c>
      <c r="D363" s="16" t="s">
        <v>112</v>
      </c>
      <c r="E363" s="40">
        <v>101</v>
      </c>
      <c r="F363" s="87">
        <f>F364+F365+F366</f>
        <v>172.05</v>
      </c>
      <c r="G363" s="87">
        <f>G364+G365+G366</f>
        <v>246</v>
      </c>
      <c r="H363" s="87">
        <f>H364+H365+H366</f>
        <v>4039.4</v>
      </c>
      <c r="I363" s="150">
        <f>I365+I366+I364</f>
        <v>600</v>
      </c>
      <c r="J363" s="203">
        <f>J364+J365+J366</f>
        <v>10875.03</v>
      </c>
      <c r="K363" s="253">
        <f t="shared" si="80"/>
        <v>18.125050000000002</v>
      </c>
    </row>
    <row r="364" spans="2:11" x14ac:dyDescent="0.2">
      <c r="B364" s="81">
        <v>223001</v>
      </c>
      <c r="C364" s="15">
        <v>71</v>
      </c>
      <c r="D364" s="15" t="s">
        <v>144</v>
      </c>
      <c r="E364" s="20">
        <v>0</v>
      </c>
      <c r="F364" s="23">
        <v>83.05</v>
      </c>
      <c r="G364" s="23">
        <v>17</v>
      </c>
      <c r="H364" s="23">
        <v>107.4</v>
      </c>
      <c r="I364" s="116">
        <v>50</v>
      </c>
      <c r="J364" s="202">
        <v>294</v>
      </c>
      <c r="K364" s="253">
        <f t="shared" si="80"/>
        <v>5.88</v>
      </c>
    </row>
    <row r="365" spans="2:11" x14ac:dyDescent="0.2">
      <c r="B365" s="81">
        <v>223001</v>
      </c>
      <c r="C365" s="15">
        <v>71</v>
      </c>
      <c r="D365" s="82" t="s">
        <v>145</v>
      </c>
      <c r="E365" s="20">
        <v>0</v>
      </c>
      <c r="F365" s="23">
        <v>69</v>
      </c>
      <c r="G365" s="23">
        <v>141</v>
      </c>
      <c r="H365" s="23">
        <v>415</v>
      </c>
      <c r="I365" s="116">
        <v>500</v>
      </c>
      <c r="J365" s="202">
        <v>10518.03</v>
      </c>
      <c r="K365" s="253">
        <f t="shared" si="80"/>
        <v>21.036060000000003</v>
      </c>
    </row>
    <row r="366" spans="2:11" x14ac:dyDescent="0.2">
      <c r="B366" s="15">
        <v>223001</v>
      </c>
      <c r="C366" s="15">
        <v>71</v>
      </c>
      <c r="D366" s="15" t="s">
        <v>112</v>
      </c>
      <c r="E366" s="20">
        <v>101</v>
      </c>
      <c r="F366" s="23">
        <v>20</v>
      </c>
      <c r="G366" s="23">
        <v>88</v>
      </c>
      <c r="H366" s="23">
        <v>3517</v>
      </c>
      <c r="I366" s="116">
        <v>50</v>
      </c>
      <c r="J366" s="202">
        <v>63</v>
      </c>
      <c r="K366" s="253">
        <f t="shared" si="80"/>
        <v>1.26</v>
      </c>
    </row>
    <row r="367" spans="2:11" x14ac:dyDescent="0.2">
      <c r="B367" s="88"/>
      <c r="C367" s="88"/>
      <c r="D367" s="90"/>
      <c r="E367" s="20"/>
      <c r="F367" s="23"/>
      <c r="G367" s="23"/>
      <c r="H367" s="23"/>
      <c r="I367" s="116"/>
      <c r="J367" s="169"/>
      <c r="K367" s="235"/>
    </row>
    <row r="368" spans="2:11" x14ac:dyDescent="0.2">
      <c r="B368" s="88"/>
      <c r="C368" s="89"/>
      <c r="D368" s="90"/>
      <c r="E368" s="50"/>
      <c r="F368" s="50"/>
      <c r="G368" s="50"/>
      <c r="H368" s="50"/>
      <c r="I368" s="131"/>
      <c r="J368" s="117"/>
      <c r="K368" s="235"/>
    </row>
    <row r="369" spans="2:11" x14ac:dyDescent="0.2">
      <c r="B369" s="77"/>
      <c r="C369" s="77"/>
      <c r="D369" s="77"/>
      <c r="E369" s="60"/>
      <c r="F369" s="60"/>
      <c r="G369" s="60"/>
      <c r="H369" s="60"/>
      <c r="I369" s="151"/>
      <c r="J369" s="153"/>
      <c r="K369" s="175"/>
    </row>
    <row r="370" spans="2:11" x14ac:dyDescent="0.2">
      <c r="B370" s="91"/>
      <c r="C370" s="91"/>
      <c r="D370" s="91"/>
    </row>
    <row r="371" spans="2:11" x14ac:dyDescent="0.2">
      <c r="B371" s="92"/>
      <c r="C371" s="92"/>
      <c r="D371" s="92"/>
    </row>
    <row r="372" spans="2:11" x14ac:dyDescent="0.2">
      <c r="B372" s="92"/>
      <c r="C372" s="92"/>
      <c r="D372" s="92"/>
    </row>
    <row r="373" spans="2:11" ht="20.25" x14ac:dyDescent="0.3">
      <c r="B373" s="93"/>
      <c r="C373" s="94"/>
      <c r="D373" s="93"/>
    </row>
    <row r="374" spans="2:11" ht="20.25" x14ac:dyDescent="0.3">
      <c r="B374" s="93"/>
      <c r="C374" s="92"/>
      <c r="D374" s="92"/>
    </row>
    <row r="375" spans="2:11" x14ac:dyDescent="0.2">
      <c r="B375" s="95"/>
      <c r="C375" s="95"/>
      <c r="D375" s="95"/>
      <c r="E375" s="96"/>
      <c r="F375" s="96"/>
      <c r="G375" s="96"/>
      <c r="H375" s="96"/>
    </row>
    <row r="376" spans="2:11" x14ac:dyDescent="0.2">
      <c r="B376" s="92"/>
      <c r="C376" s="92"/>
      <c r="D376" s="92"/>
    </row>
    <row r="377" spans="2:11" x14ac:dyDescent="0.2">
      <c r="B377" s="92"/>
      <c r="C377" s="92"/>
      <c r="D377" s="92"/>
    </row>
    <row r="378" spans="2:11" x14ac:dyDescent="0.2">
      <c r="B378" s="92"/>
      <c r="C378" s="92"/>
      <c r="D378" s="92"/>
    </row>
    <row r="379" spans="2:11" x14ac:dyDescent="0.2">
      <c r="B379" s="91"/>
      <c r="C379" s="91"/>
      <c r="D379" s="91"/>
    </row>
    <row r="380" spans="2:11" x14ac:dyDescent="0.2">
      <c r="B380" s="92"/>
      <c r="C380" s="92"/>
      <c r="D380" s="92"/>
    </row>
    <row r="381" spans="2:11" x14ac:dyDescent="0.2">
      <c r="B381" s="92"/>
      <c r="C381" s="92"/>
      <c r="D381" s="92"/>
    </row>
    <row r="382" spans="2:11" x14ac:dyDescent="0.2">
      <c r="B382" s="92"/>
      <c r="C382" s="92"/>
      <c r="D382" s="92"/>
    </row>
  </sheetData>
  <pageMargins left="0.70000000000000007" right="0.70000000000000007" top="0.75" bottom="0.75" header="0.30000000000000004" footer="0.30000000000000004"/>
  <pageSetup paperSize="9" scale="88" fitToHeight="0" orientation="landscape" horizontalDpi="360" verticalDpi="360" r:id="rId1"/>
  <rowBreaks count="5" manualBreakCount="5">
    <brk id="42" max="11" man="1"/>
    <brk id="79" max="11" man="1"/>
    <brk id="120" max="11" man="1"/>
    <brk id="160" max="11" man="1"/>
    <brk id="205" max="11" man="1"/>
  </rowBreaks>
  <ignoredErrors>
    <ignoredError sqref="F9 E48 E43 H43 E95:F95 H125 F147 E305 H163 E125:F125 H112 H166 G317 I86 H30 I363 J329:J330 J315" formula="1"/>
    <ignoredError sqref="E193 F81 G9 I9 F342:G342 I51:J51 J333 I14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MKIC_výdavky_2017-20</vt:lpstr>
      <vt:lpstr>'MKIC_výdavky_2017-20'!Oblasť_tlače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Pavol Baxa</dc:creator>
  <cp:lastModifiedBy>Maria Simoncicova</cp:lastModifiedBy>
  <cp:lastPrinted>2024-05-09T09:25:58Z</cp:lastPrinted>
  <dcterms:created xsi:type="dcterms:W3CDTF">2018-01-16T08:56:13Z</dcterms:created>
  <dcterms:modified xsi:type="dcterms:W3CDTF">2024-05-09T13:25:46Z</dcterms:modified>
</cp:coreProperties>
</file>