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.baligova\Desktop\"/>
    </mc:Choice>
  </mc:AlternateContent>
  <xr:revisionPtr revIDLastSave="0" documentId="13_ncr:1_{B69339CB-3BD1-42E3-BE8D-BFF541BD1A9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íjmy" sheetId="1" r:id="rId1"/>
    <sheet name="výdavky" sheetId="2" r:id="rId2"/>
  </sheets>
  <definedNames>
    <definedName name="_xlnm._FilterDatabase" localSheetId="0" hidden="1">príjmy!$A$4:$I$164</definedName>
    <definedName name="_xlnm._FilterDatabase" localSheetId="1" hidden="1">výdavky!$A$4:$I$706</definedName>
    <definedName name="_xlnm.Print_Area" localSheetId="0">príjmy!$A$2:$S$161</definedName>
    <definedName name="_xlnm.Print_Area" localSheetId="1">výdavky!$A$1:$R$707</definedName>
  </definedNames>
  <calcPr calcId="191029"/>
  <fileRecoveryPr autoRecover="0"/>
</workbook>
</file>

<file path=xl/calcChain.xml><?xml version="1.0" encoding="utf-8"?>
<calcChain xmlns="http://schemas.openxmlformats.org/spreadsheetml/2006/main">
  <c r="D479" i="2" l="1"/>
  <c r="D478" i="2" s="1"/>
  <c r="E479" i="2"/>
  <c r="E478" i="2" s="1"/>
  <c r="F479" i="2"/>
  <c r="G479" i="2"/>
  <c r="H479" i="2"/>
  <c r="I479" i="2"/>
  <c r="F482" i="2"/>
  <c r="G482" i="2"/>
  <c r="H482" i="2"/>
  <c r="I482" i="2"/>
  <c r="F487" i="2"/>
  <c r="G487" i="2"/>
  <c r="H487" i="2"/>
  <c r="I487" i="2"/>
  <c r="F490" i="2"/>
  <c r="G490" i="2"/>
  <c r="I490" i="2"/>
  <c r="F492" i="2"/>
  <c r="G492" i="2"/>
  <c r="H492" i="2"/>
  <c r="I492" i="2"/>
  <c r="F498" i="2"/>
  <c r="G498" i="2"/>
  <c r="H498" i="2"/>
  <c r="I498" i="2"/>
  <c r="Q11" i="1"/>
  <c r="P592" i="2"/>
  <c r="Q131" i="1"/>
  <c r="P683" i="2" s="1"/>
  <c r="Q104" i="1"/>
  <c r="Q28" i="2"/>
  <c r="P28" i="2"/>
  <c r="P71" i="2"/>
  <c r="Q47" i="1"/>
  <c r="Q569" i="2"/>
  <c r="P575" i="2"/>
  <c r="P569" i="2"/>
  <c r="T17" i="2"/>
  <c r="T16" i="2"/>
  <c r="T15" i="2"/>
  <c r="T14" i="2"/>
  <c r="T13" i="2"/>
  <c r="T12" i="2"/>
  <c r="T11" i="2"/>
  <c r="T533" i="2"/>
  <c r="T532" i="2"/>
  <c r="T531" i="2"/>
  <c r="T530" i="2"/>
  <c r="T529" i="2"/>
  <c r="T528" i="2"/>
  <c r="T527" i="2"/>
  <c r="T443" i="2"/>
  <c r="T442" i="2"/>
  <c r="T441" i="2"/>
  <c r="T440" i="2"/>
  <c r="T439" i="2"/>
  <c r="T438" i="2"/>
  <c r="T437" i="2"/>
  <c r="T387" i="2"/>
  <c r="T386" i="2"/>
  <c r="T385" i="2"/>
  <c r="T384" i="2"/>
  <c r="T383" i="2"/>
  <c r="T382" i="2"/>
  <c r="T381" i="2"/>
  <c r="Q198" i="2"/>
  <c r="T205" i="2"/>
  <c r="T203" i="2"/>
  <c r="T202" i="2"/>
  <c r="T201" i="2"/>
  <c r="T200" i="2"/>
  <c r="T199" i="2"/>
  <c r="T155" i="2"/>
  <c r="T154" i="2"/>
  <c r="T153" i="2"/>
  <c r="T152" i="2"/>
  <c r="T150" i="2"/>
  <c r="T149" i="2"/>
  <c r="T98" i="2"/>
  <c r="T97" i="2"/>
  <c r="T96" i="2"/>
  <c r="T95" i="2"/>
  <c r="T94" i="2"/>
  <c r="T93" i="2"/>
  <c r="T92" i="2"/>
  <c r="P10" i="2"/>
  <c r="O672" i="2"/>
  <c r="O703" i="2" s="1"/>
  <c r="O609" i="2"/>
  <c r="O603" i="2"/>
  <c r="O596" i="2"/>
  <c r="O592" i="2"/>
  <c r="O575" i="2"/>
  <c r="O569" i="2"/>
  <c r="O86" i="2"/>
  <c r="O554" i="2"/>
  <c r="O550" i="2"/>
  <c r="O549" i="2" s="1"/>
  <c r="O544" i="2"/>
  <c r="O538" i="2"/>
  <c r="O526" i="2"/>
  <c r="O521" i="2"/>
  <c r="O514" i="2"/>
  <c r="O513" i="2" s="1"/>
  <c r="O508" i="2"/>
  <c r="O502" i="2"/>
  <c r="O474" i="2"/>
  <c r="O470" i="2"/>
  <c r="O465" i="2"/>
  <c r="O463" i="2"/>
  <c r="O456" i="2"/>
  <c r="O454" i="2"/>
  <c r="O449" i="2"/>
  <c r="O444" i="2"/>
  <c r="O436" i="2"/>
  <c r="O431" i="2"/>
  <c r="O425" i="2"/>
  <c r="O418" i="2"/>
  <c r="O416" i="2"/>
  <c r="O413" i="2"/>
  <c r="O408" i="2"/>
  <c r="O401" i="2"/>
  <c r="O397" i="2"/>
  <c r="O393" i="2"/>
  <c r="O388" i="2"/>
  <c r="O380" i="2"/>
  <c r="O375" i="2"/>
  <c r="O370" i="2"/>
  <c r="O368" i="2"/>
  <c r="O365" i="2"/>
  <c r="O355" i="2"/>
  <c r="O357" i="2"/>
  <c r="O360" i="2"/>
  <c r="O350" i="2"/>
  <c r="O345" i="2"/>
  <c r="O343" i="2"/>
  <c r="O336" i="2"/>
  <c r="O334" i="2"/>
  <c r="O329" i="2"/>
  <c r="O323" i="2"/>
  <c r="O320" i="2"/>
  <c r="O318" i="2"/>
  <c r="O296" i="2"/>
  <c r="O293" i="2" s="1"/>
  <c r="O313" i="2"/>
  <c r="O308" i="2"/>
  <c r="O301" i="2"/>
  <c r="O288" i="2"/>
  <c r="O286" i="2"/>
  <c r="O283" i="2"/>
  <c r="O277" i="2"/>
  <c r="O259" i="2"/>
  <c r="O258" i="2" s="1"/>
  <c r="O248" i="2"/>
  <c r="O234" i="2" s="1"/>
  <c r="O228" i="2"/>
  <c r="O226" i="2"/>
  <c r="O222" i="2"/>
  <c r="O218" i="2"/>
  <c r="O213" i="2"/>
  <c r="O158" i="2"/>
  <c r="O139" i="2"/>
  <c r="O207" i="2"/>
  <c r="O198" i="2"/>
  <c r="O192" i="2"/>
  <c r="O188" i="2"/>
  <c r="O182" i="2"/>
  <c r="O172" i="2"/>
  <c r="O176" i="2"/>
  <c r="O165" i="2"/>
  <c r="O160" i="2"/>
  <c r="O148" i="2"/>
  <c r="O130" i="2"/>
  <c r="O125" i="2"/>
  <c r="O124" i="2" s="1"/>
  <c r="O117" i="2"/>
  <c r="O116" i="2" s="1"/>
  <c r="O107" i="2"/>
  <c r="O103" i="2"/>
  <c r="O100" i="2"/>
  <c r="O91" i="2"/>
  <c r="O78" i="2"/>
  <c r="O5" i="2"/>
  <c r="O50" i="2"/>
  <c r="O71" i="2"/>
  <c r="O48" i="2"/>
  <c r="O42" i="2"/>
  <c r="O36" i="2"/>
  <c r="O28" i="2"/>
  <c r="O22" i="2"/>
  <c r="O19" i="2"/>
  <c r="O10" i="2"/>
  <c r="P131" i="1"/>
  <c r="O683" i="2" s="1"/>
  <c r="P104" i="1"/>
  <c r="P101" i="1"/>
  <c r="P20" i="1"/>
  <c r="P47" i="1"/>
  <c r="P41" i="1"/>
  <c r="P38" i="1"/>
  <c r="P36" i="1"/>
  <c r="P29" i="1"/>
  <c r="P26" i="1"/>
  <c r="P11" i="1"/>
  <c r="P7" i="1"/>
  <c r="Q357" i="2"/>
  <c r="R357" i="2"/>
  <c r="P357" i="2"/>
  <c r="T79" i="1"/>
  <c r="N672" i="2"/>
  <c r="N703" i="2" s="1"/>
  <c r="N592" i="2"/>
  <c r="N609" i="2"/>
  <c r="N603" i="2"/>
  <c r="N596" i="2"/>
  <c r="N575" i="2"/>
  <c r="N569" i="2"/>
  <c r="N554" i="2"/>
  <c r="N550" i="2"/>
  <c r="N549" i="2" s="1"/>
  <c r="N544" i="2"/>
  <c r="N538" i="2"/>
  <c r="N526" i="2"/>
  <c r="N521" i="2"/>
  <c r="N514" i="2"/>
  <c r="N513" i="2" s="1"/>
  <c r="N508" i="2"/>
  <c r="N502" i="2"/>
  <c r="N474" i="2"/>
  <c r="N470" i="2"/>
  <c r="N465" i="2"/>
  <c r="N463" i="2"/>
  <c r="N456" i="2"/>
  <c r="N454" i="2"/>
  <c r="N449" i="2"/>
  <c r="N444" i="2"/>
  <c r="N436" i="2"/>
  <c r="N431" i="2"/>
  <c r="N425" i="2"/>
  <c r="N418" i="2"/>
  <c r="N416" i="2"/>
  <c r="N413" i="2"/>
  <c r="N408" i="2"/>
  <c r="N401" i="2"/>
  <c r="N397" i="2"/>
  <c r="N393" i="2"/>
  <c r="N388" i="2"/>
  <c r="N380" i="2"/>
  <c r="N375" i="2"/>
  <c r="N370" i="2"/>
  <c r="N368" i="2"/>
  <c r="N365" i="2"/>
  <c r="N360" i="2"/>
  <c r="N357" i="2"/>
  <c r="N355" i="2"/>
  <c r="N350" i="2"/>
  <c r="N345" i="2"/>
  <c r="N343" i="2"/>
  <c r="N336" i="2"/>
  <c r="N334" i="2"/>
  <c r="N329" i="2"/>
  <c r="N323" i="2"/>
  <c r="N318" i="2"/>
  <c r="N320" i="2"/>
  <c r="N313" i="2"/>
  <c r="N308" i="2"/>
  <c r="N301" i="2"/>
  <c r="N296" i="2"/>
  <c r="N293" i="2" s="1"/>
  <c r="N288" i="2"/>
  <c r="N286" i="2"/>
  <c r="N283" i="2"/>
  <c r="N277" i="2"/>
  <c r="N259" i="2"/>
  <c r="N258" i="2" s="1"/>
  <c r="N248" i="2"/>
  <c r="N235" i="2"/>
  <c r="N228" i="2"/>
  <c r="N226" i="2"/>
  <c r="N222" i="2"/>
  <c r="N218" i="2"/>
  <c r="N213" i="2"/>
  <c r="N207" i="2"/>
  <c r="N198" i="2"/>
  <c r="N192" i="2"/>
  <c r="N188" i="2"/>
  <c r="N182" i="2"/>
  <c r="N176" i="2"/>
  <c r="N172" i="2"/>
  <c r="N165" i="2"/>
  <c r="N160" i="2"/>
  <c r="N158" i="2"/>
  <c r="N148" i="2"/>
  <c r="N139" i="2"/>
  <c r="N117" i="2"/>
  <c r="N116" i="2" s="1"/>
  <c r="N130" i="2"/>
  <c r="N125" i="2"/>
  <c r="N124" i="2" s="1"/>
  <c r="N107" i="2"/>
  <c r="N103" i="2"/>
  <c r="N100" i="2"/>
  <c r="N91" i="2"/>
  <c r="N86" i="2"/>
  <c r="N78" i="2"/>
  <c r="N5" i="2"/>
  <c r="N28" i="2"/>
  <c r="N71" i="2"/>
  <c r="N50" i="2"/>
  <c r="N48" i="2"/>
  <c r="N42" i="2"/>
  <c r="N36" i="2"/>
  <c r="N22" i="2"/>
  <c r="N19" i="2"/>
  <c r="N10" i="2"/>
  <c r="O131" i="1"/>
  <c r="N683" i="2" s="1"/>
  <c r="O104" i="1"/>
  <c r="O101" i="1"/>
  <c r="O47" i="1"/>
  <c r="O41" i="1"/>
  <c r="O38" i="1"/>
  <c r="O36" i="1"/>
  <c r="O29" i="1"/>
  <c r="O20" i="1"/>
  <c r="O26" i="1"/>
  <c r="O11" i="1"/>
  <c r="O7" i="1"/>
  <c r="L672" i="2"/>
  <c r="L703" i="2" s="1"/>
  <c r="L609" i="2"/>
  <c r="L603" i="2"/>
  <c r="L596" i="2"/>
  <c r="L592" i="2"/>
  <c r="L575" i="2"/>
  <c r="L569" i="2"/>
  <c r="L554" i="2"/>
  <c r="L550" i="2"/>
  <c r="L544" i="2"/>
  <c r="L535" i="2"/>
  <c r="K535" i="2"/>
  <c r="L538" i="2"/>
  <c r="K538" i="2"/>
  <c r="L526" i="2"/>
  <c r="L521" i="2"/>
  <c r="L514" i="2"/>
  <c r="L513" i="2" s="1"/>
  <c r="L508" i="2"/>
  <c r="L502" i="2"/>
  <c r="L470" i="2"/>
  <c r="L474" i="2"/>
  <c r="L463" i="2"/>
  <c r="L465" i="2"/>
  <c r="L456" i="2"/>
  <c r="L454" i="2"/>
  <c r="L449" i="2"/>
  <c r="L444" i="2"/>
  <c r="L436" i="2"/>
  <c r="L431" i="2"/>
  <c r="L418" i="2"/>
  <c r="L425" i="2"/>
  <c r="L416" i="2"/>
  <c r="L413" i="2"/>
  <c r="L408" i="2"/>
  <c r="L401" i="2"/>
  <c r="L397" i="2"/>
  <c r="L393" i="2"/>
  <c r="L388" i="2"/>
  <c r="L380" i="2"/>
  <c r="L375" i="2"/>
  <c r="L370" i="2"/>
  <c r="L365" i="2"/>
  <c r="L355" i="2"/>
  <c r="L357" i="2"/>
  <c r="L350" i="2"/>
  <c r="L345" i="2"/>
  <c r="L343" i="2"/>
  <c r="L336" i="2"/>
  <c r="L334" i="2"/>
  <c r="L329" i="2"/>
  <c r="L323" i="2"/>
  <c r="L320" i="2"/>
  <c r="L318" i="2"/>
  <c r="L308" i="2"/>
  <c r="L307" i="2" s="1"/>
  <c r="L313" i="2"/>
  <c r="L301" i="2"/>
  <c r="L296" i="2"/>
  <c r="L293" i="2" s="1"/>
  <c r="L288" i="2"/>
  <c r="L283" i="2"/>
  <c r="L277" i="2"/>
  <c r="L259" i="2"/>
  <c r="L258" i="2" s="1"/>
  <c r="L248" i="2"/>
  <c r="L239" i="2"/>
  <c r="L235" i="2"/>
  <c r="L228" i="2"/>
  <c r="L226" i="2"/>
  <c r="L222" i="2"/>
  <c r="L218" i="2"/>
  <c r="L213" i="2"/>
  <c r="L207" i="2"/>
  <c r="L198" i="2"/>
  <c r="L192" i="2"/>
  <c r="L188" i="2"/>
  <c r="L182" i="2"/>
  <c r="L176" i="2"/>
  <c r="L172" i="2"/>
  <c r="L165" i="2"/>
  <c r="L160" i="2"/>
  <c r="L148" i="2"/>
  <c r="L139" i="2"/>
  <c r="L131" i="2"/>
  <c r="L130" i="2" s="1"/>
  <c r="L125" i="2"/>
  <c r="L124" i="2" s="1"/>
  <c r="L117" i="2"/>
  <c r="L116" i="2" s="1"/>
  <c r="L107" i="2"/>
  <c r="L103" i="2"/>
  <c r="L100" i="2"/>
  <c r="L91" i="2"/>
  <c r="L86" i="2"/>
  <c r="L78" i="2"/>
  <c r="L71" i="2"/>
  <c r="L50" i="2"/>
  <c r="L48" i="2"/>
  <c r="L42" i="2"/>
  <c r="L36" i="2"/>
  <c r="L28" i="2"/>
  <c r="L22" i="2"/>
  <c r="L19" i="2"/>
  <c r="L10" i="2"/>
  <c r="L5" i="2"/>
  <c r="M131" i="1"/>
  <c r="M155" i="1" s="1"/>
  <c r="M104" i="1"/>
  <c r="M101" i="1"/>
  <c r="M36" i="1"/>
  <c r="M47" i="1"/>
  <c r="M41" i="1"/>
  <c r="M38" i="1"/>
  <c r="M29" i="1"/>
  <c r="M26" i="1"/>
  <c r="M20" i="1"/>
  <c r="M11" i="1"/>
  <c r="M7" i="1"/>
  <c r="S155" i="1"/>
  <c r="R702" i="2" s="1"/>
  <c r="S104" i="1"/>
  <c r="S101" i="1"/>
  <c r="S47" i="1"/>
  <c r="S41" i="1"/>
  <c r="S38" i="1"/>
  <c r="S36" i="1"/>
  <c r="S29" i="1"/>
  <c r="S26" i="1"/>
  <c r="S20" i="1"/>
  <c r="S11" i="1"/>
  <c r="S7" i="1"/>
  <c r="R691" i="2"/>
  <c r="R685" i="2"/>
  <c r="R672" i="2"/>
  <c r="R703" i="2" s="1"/>
  <c r="R653" i="2"/>
  <c r="R646" i="2"/>
  <c r="R609" i="2"/>
  <c r="R596" i="2"/>
  <c r="R569" i="2"/>
  <c r="R552" i="2"/>
  <c r="R550" i="2"/>
  <c r="R544" i="2"/>
  <c r="R538" i="2"/>
  <c r="R526" i="2"/>
  <c r="R521" i="2"/>
  <c r="R519" i="2"/>
  <c r="R514" i="2"/>
  <c r="R513" i="2" s="1"/>
  <c r="R508" i="2"/>
  <c r="R502" i="2"/>
  <c r="R474" i="2"/>
  <c r="R470" i="2"/>
  <c r="R465" i="2"/>
  <c r="R463" i="2"/>
  <c r="R456" i="2"/>
  <c r="R454" i="2"/>
  <c r="R449" i="2"/>
  <c r="R444" i="2"/>
  <c r="R436" i="2"/>
  <c r="R431" i="2"/>
  <c r="R425" i="2"/>
  <c r="R418" i="2"/>
  <c r="R416" i="2"/>
  <c r="R413" i="2"/>
  <c r="R408" i="2"/>
  <c r="R401" i="2"/>
  <c r="R397" i="2"/>
  <c r="R393" i="2"/>
  <c r="R388" i="2"/>
  <c r="R380" i="2"/>
  <c r="R375" i="2"/>
  <c r="R370" i="2"/>
  <c r="R368" i="2"/>
  <c r="R365" i="2"/>
  <c r="R360" i="2"/>
  <c r="R355" i="2"/>
  <c r="R351" i="2"/>
  <c r="R350" i="2" s="1"/>
  <c r="R347" i="2"/>
  <c r="R345" i="2" s="1"/>
  <c r="R343" i="2"/>
  <c r="R336" i="2"/>
  <c r="R334" i="2"/>
  <c r="R329" i="2"/>
  <c r="R323" i="2"/>
  <c r="R320" i="2"/>
  <c r="R318" i="2"/>
  <c r="R313" i="2"/>
  <c r="R308" i="2"/>
  <c r="R301" i="2"/>
  <c r="R296" i="2"/>
  <c r="R293" i="2" s="1"/>
  <c r="R288" i="2"/>
  <c r="R286" i="2"/>
  <c r="R283" i="2"/>
  <c r="R277" i="2"/>
  <c r="R259" i="2"/>
  <c r="R258" i="2" s="1"/>
  <c r="R248" i="2"/>
  <c r="R234" i="2" s="1"/>
  <c r="R228" i="2"/>
  <c r="R226" i="2"/>
  <c r="R222" i="2"/>
  <c r="R218" i="2"/>
  <c r="R213" i="2"/>
  <c r="R207" i="2"/>
  <c r="R198" i="2"/>
  <c r="R192" i="2"/>
  <c r="R188" i="2"/>
  <c r="R182" i="2"/>
  <c r="R176" i="2"/>
  <c r="R172" i="2"/>
  <c r="R165" i="2"/>
  <c r="R160" i="2"/>
  <c r="R158" i="2"/>
  <c r="R148" i="2"/>
  <c r="R139" i="2"/>
  <c r="R130" i="2"/>
  <c r="R125" i="2"/>
  <c r="R124" i="2" s="1"/>
  <c r="R117" i="2"/>
  <c r="R116" i="2" s="1"/>
  <c r="R103" i="2"/>
  <c r="R100" i="2"/>
  <c r="R91" i="2"/>
  <c r="R86" i="2"/>
  <c r="R78" i="2"/>
  <c r="R71" i="2"/>
  <c r="R50" i="2"/>
  <c r="R48" i="2"/>
  <c r="R42" i="2"/>
  <c r="R36" i="2"/>
  <c r="R28" i="2"/>
  <c r="R22" i="2"/>
  <c r="R19" i="2"/>
  <c r="R10" i="2"/>
  <c r="R5" i="2"/>
  <c r="R7" i="1"/>
  <c r="Q7" i="1"/>
  <c r="M691" i="2"/>
  <c r="Q408" i="2"/>
  <c r="P408" i="2"/>
  <c r="R47" i="1"/>
  <c r="Q130" i="2"/>
  <c r="P130" i="2"/>
  <c r="Q685" i="2"/>
  <c r="P685" i="2"/>
  <c r="M544" i="2"/>
  <c r="Q103" i="2"/>
  <c r="P103" i="2"/>
  <c r="I478" i="2" l="1"/>
  <c r="H478" i="2"/>
  <c r="G478" i="2"/>
  <c r="F478" i="2"/>
  <c r="O462" i="2"/>
  <c r="P5" i="1"/>
  <c r="P97" i="1" s="1"/>
  <c r="O681" i="2" s="1"/>
  <c r="O127" i="1"/>
  <c r="O154" i="1" s="1"/>
  <c r="O317" i="2"/>
  <c r="O282" i="2"/>
  <c r="T444" i="2"/>
  <c r="O191" i="2"/>
  <c r="T534" i="2"/>
  <c r="O307" i="2"/>
  <c r="O677" i="2"/>
  <c r="T388" i="2"/>
  <c r="O157" i="2"/>
  <c r="O138" i="2" s="1"/>
  <c r="O354" i="2"/>
  <c r="O658" i="2"/>
  <c r="O662" i="2" s="1"/>
  <c r="O698" i="2" s="1"/>
  <c r="O18" i="2"/>
  <c r="O4" i="2" s="1"/>
  <c r="O85" i="2"/>
  <c r="O364" i="2"/>
  <c r="T99" i="2"/>
  <c r="O328" i="2"/>
  <c r="O518" i="2"/>
  <c r="P127" i="1"/>
  <c r="O682" i="2" s="1"/>
  <c r="O702" i="2"/>
  <c r="O704" i="2" s="1"/>
  <c r="P155" i="1"/>
  <c r="N702" i="2"/>
  <c r="N704" i="2" s="1"/>
  <c r="T18" i="2"/>
  <c r="O374" i="2"/>
  <c r="O430" i="2"/>
  <c r="O412" i="2"/>
  <c r="O407" i="2" s="1"/>
  <c r="O469" i="2"/>
  <c r="O212" i="2"/>
  <c r="N658" i="2"/>
  <c r="N662" i="2" s="1"/>
  <c r="N676" i="2" s="1"/>
  <c r="L549" i="2"/>
  <c r="N374" i="2"/>
  <c r="R364" i="2"/>
  <c r="L412" i="2"/>
  <c r="L407" i="2" s="1"/>
  <c r="N469" i="2"/>
  <c r="R462" i="2"/>
  <c r="R469" i="2"/>
  <c r="N430" i="2"/>
  <c r="N191" i="2"/>
  <c r="R518" i="2"/>
  <c r="N462" i="2"/>
  <c r="N212" i="2"/>
  <c r="N677" i="2"/>
  <c r="R549" i="2"/>
  <c r="L18" i="2"/>
  <c r="L4" i="2" s="1"/>
  <c r="R412" i="2"/>
  <c r="R407" i="2" s="1"/>
  <c r="N364" i="2"/>
  <c r="R307" i="2"/>
  <c r="L282" i="2"/>
  <c r="N317" i="2"/>
  <c r="N518" i="2"/>
  <c r="L354" i="2"/>
  <c r="O155" i="1"/>
  <c r="L328" i="2"/>
  <c r="N85" i="2"/>
  <c r="N307" i="2"/>
  <c r="L364" i="2"/>
  <c r="N234" i="2"/>
  <c r="R18" i="2"/>
  <c r="R4" i="2" s="1"/>
  <c r="R430" i="2"/>
  <c r="R658" i="2"/>
  <c r="R662" i="2" s="1"/>
  <c r="R676" i="2" s="1"/>
  <c r="R698" i="2" s="1"/>
  <c r="L317" i="2"/>
  <c r="L430" i="2"/>
  <c r="L658" i="2"/>
  <c r="L662" i="2" s="1"/>
  <c r="L676" i="2" s="1"/>
  <c r="L698" i="2" s="1"/>
  <c r="L469" i="2"/>
  <c r="L234" i="2"/>
  <c r="L191" i="2"/>
  <c r="N354" i="2"/>
  <c r="L518" i="2"/>
  <c r="R677" i="2"/>
  <c r="R328" i="2"/>
  <c r="L212" i="2"/>
  <c r="R157" i="2"/>
  <c r="R138" i="2" s="1"/>
  <c r="L85" i="2"/>
  <c r="L157" i="2"/>
  <c r="L138" i="2" s="1"/>
  <c r="L462" i="2"/>
  <c r="N282" i="2"/>
  <c r="N412" i="2"/>
  <c r="N407" i="2" s="1"/>
  <c r="N328" i="2"/>
  <c r="N157" i="2"/>
  <c r="N138" i="2" s="1"/>
  <c r="R85" i="2"/>
  <c r="L374" i="2"/>
  <c r="R191" i="2"/>
  <c r="R282" i="2"/>
  <c r="R704" i="2"/>
  <c r="R212" i="2"/>
  <c r="L677" i="2"/>
  <c r="R374" i="2"/>
  <c r="R317" i="2"/>
  <c r="R354" i="2"/>
  <c r="N18" i="2"/>
  <c r="N4" i="2" s="1"/>
  <c r="O5" i="1"/>
  <c r="O97" i="1" s="1"/>
  <c r="M127" i="1"/>
  <c r="M154" i="1" s="1"/>
  <c r="L682" i="2" s="1"/>
  <c r="M5" i="1"/>
  <c r="M97" i="1" s="1"/>
  <c r="M153" i="1" s="1"/>
  <c r="L681" i="2" s="1"/>
  <c r="L683" i="2"/>
  <c r="L702" i="2"/>
  <c r="L704" i="2" s="1"/>
  <c r="S127" i="1"/>
  <c r="R682" i="2" s="1"/>
  <c r="S5" i="1"/>
  <c r="M526" i="2"/>
  <c r="M436" i="2"/>
  <c r="M380" i="2"/>
  <c r="M198" i="2"/>
  <c r="M148" i="2"/>
  <c r="M91" i="2"/>
  <c r="M10" i="2"/>
  <c r="M569" i="2"/>
  <c r="M672" i="2"/>
  <c r="M677" i="2" s="1"/>
  <c r="M646" i="2"/>
  <c r="M609" i="2"/>
  <c r="M603" i="2"/>
  <c r="M596" i="2"/>
  <c r="M592" i="2"/>
  <c r="M575" i="2"/>
  <c r="M550" i="2"/>
  <c r="M549" i="2" s="1"/>
  <c r="M554" i="2"/>
  <c r="M521" i="2"/>
  <c r="M538" i="2"/>
  <c r="M514" i="2"/>
  <c r="M513" i="2" s="1"/>
  <c r="M508" i="2"/>
  <c r="M502" i="2"/>
  <c r="M474" i="2"/>
  <c r="M470" i="2"/>
  <c r="M465" i="2"/>
  <c r="M463" i="2"/>
  <c r="M431" i="2"/>
  <c r="M456" i="2"/>
  <c r="M454" i="2"/>
  <c r="M449" i="2"/>
  <c r="M444" i="2"/>
  <c r="M413" i="2"/>
  <c r="M416" i="2"/>
  <c r="M418" i="2"/>
  <c r="M425" i="2"/>
  <c r="M408" i="2"/>
  <c r="M375" i="2"/>
  <c r="M401" i="2"/>
  <c r="M397" i="2"/>
  <c r="M393" i="2"/>
  <c r="M388" i="2"/>
  <c r="M365" i="2"/>
  <c r="M368" i="2"/>
  <c r="M370" i="2"/>
  <c r="M355" i="2"/>
  <c r="M360" i="2"/>
  <c r="M357" i="2"/>
  <c r="M350" i="2"/>
  <c r="M345" i="2"/>
  <c r="M336" i="2"/>
  <c r="M343" i="2"/>
  <c r="M334" i="2"/>
  <c r="M329" i="2"/>
  <c r="M323" i="2"/>
  <c r="M318" i="2"/>
  <c r="M320" i="2"/>
  <c r="M308" i="2"/>
  <c r="M307" i="2" s="1"/>
  <c r="M313" i="2"/>
  <c r="M301" i="2"/>
  <c r="M296" i="2"/>
  <c r="M293" i="2" s="1"/>
  <c r="M286" i="2"/>
  <c r="M283" i="2"/>
  <c r="M288" i="2"/>
  <c r="M277" i="2"/>
  <c r="M259" i="2"/>
  <c r="M258" i="2" s="1"/>
  <c r="M235" i="2"/>
  <c r="M248" i="2"/>
  <c r="M228" i="2"/>
  <c r="M226" i="2"/>
  <c r="M222" i="2"/>
  <c r="M218" i="2"/>
  <c r="M213" i="2"/>
  <c r="M139" i="2"/>
  <c r="M192" i="2"/>
  <c r="M207" i="2"/>
  <c r="M188" i="2"/>
  <c r="M182" i="2"/>
  <c r="M176" i="2"/>
  <c r="M172" i="2"/>
  <c r="M165" i="2"/>
  <c r="M160" i="2"/>
  <c r="M5" i="2"/>
  <c r="M158" i="2"/>
  <c r="M86" i="2"/>
  <c r="M103" i="2"/>
  <c r="M130" i="2"/>
  <c r="M107" i="2"/>
  <c r="M117" i="2"/>
  <c r="M116" i="2" s="1"/>
  <c r="M125" i="2"/>
  <c r="M124" i="2" s="1"/>
  <c r="M100" i="2"/>
  <c r="M78" i="2"/>
  <c r="M71" i="2"/>
  <c r="M50" i="2"/>
  <c r="M48" i="2"/>
  <c r="M42" i="2"/>
  <c r="M36" i="2"/>
  <c r="M28" i="2"/>
  <c r="M22" i="2"/>
  <c r="M19" i="2"/>
  <c r="N131" i="1"/>
  <c r="M683" i="2" s="1"/>
  <c r="N101" i="1"/>
  <c r="N104" i="1"/>
  <c r="N47" i="1"/>
  <c r="N41" i="1"/>
  <c r="N38" i="1"/>
  <c r="N36" i="1"/>
  <c r="N29" i="1"/>
  <c r="N26" i="1"/>
  <c r="N20" i="1"/>
  <c r="N11" i="1"/>
  <c r="N7" i="1"/>
  <c r="N697" i="2" l="1"/>
  <c r="P153" i="1"/>
  <c r="O690" i="2" s="1"/>
  <c r="O692" i="2" s="1"/>
  <c r="N682" i="2"/>
  <c r="S97" i="1"/>
  <c r="S153" i="1" s="1"/>
  <c r="O697" i="2"/>
  <c r="O699" i="2" s="1"/>
  <c r="P154" i="1"/>
  <c r="O676" i="2"/>
  <c r="O137" i="2"/>
  <c r="O558" i="2" s="1"/>
  <c r="O571" i="2" s="1"/>
  <c r="O686" i="2"/>
  <c r="R137" i="2"/>
  <c r="R558" i="2" s="1"/>
  <c r="R571" i="2" s="1"/>
  <c r="R693" i="2" s="1"/>
  <c r="N698" i="2"/>
  <c r="L137" i="2"/>
  <c r="L558" i="2" s="1"/>
  <c r="N137" i="2"/>
  <c r="N558" i="2" s="1"/>
  <c r="N571" i="2" s="1"/>
  <c r="N681" i="2"/>
  <c r="O153" i="1"/>
  <c r="S154" i="1"/>
  <c r="R697" i="2" s="1"/>
  <c r="R699" i="2" s="1"/>
  <c r="L697" i="2"/>
  <c r="L699" i="2" s="1"/>
  <c r="M158" i="1"/>
  <c r="L690" i="2"/>
  <c r="L692" i="2" s="1"/>
  <c r="L686" i="2"/>
  <c r="N127" i="1"/>
  <c r="N154" i="1" s="1"/>
  <c r="N5" i="1"/>
  <c r="N97" i="1" s="1"/>
  <c r="N153" i="1" s="1"/>
  <c r="M690" i="2" s="1"/>
  <c r="M692" i="2" s="1"/>
  <c r="M702" i="2"/>
  <c r="N155" i="1"/>
  <c r="M234" i="2"/>
  <c r="M364" i="2"/>
  <c r="M430" i="2"/>
  <c r="M518" i="2"/>
  <c r="M703" i="2"/>
  <c r="M658" i="2"/>
  <c r="M662" i="2" s="1"/>
  <c r="M698" i="2" s="1"/>
  <c r="M412" i="2"/>
  <c r="M407" i="2" s="1"/>
  <c r="M374" i="2"/>
  <c r="M354" i="2"/>
  <c r="M282" i="2"/>
  <c r="M85" i="2"/>
  <c r="M212" i="2"/>
  <c r="M462" i="2"/>
  <c r="M317" i="2"/>
  <c r="M469" i="2"/>
  <c r="M157" i="2"/>
  <c r="M138" i="2" s="1"/>
  <c r="M328" i="2"/>
  <c r="M18" i="2"/>
  <c r="M4" i="2" s="1"/>
  <c r="M191" i="2"/>
  <c r="K691" i="2"/>
  <c r="K672" i="2"/>
  <c r="K677" i="2" s="1"/>
  <c r="K655" i="2"/>
  <c r="K653" i="2"/>
  <c r="K646" i="2"/>
  <c r="K609" i="2"/>
  <c r="K603" i="2"/>
  <c r="K596" i="2"/>
  <c r="K592" i="2"/>
  <c r="K575" i="2"/>
  <c r="K569" i="2"/>
  <c r="K228" i="2"/>
  <c r="K552" i="2"/>
  <c r="K550" i="2"/>
  <c r="K554" i="2"/>
  <c r="K544" i="2"/>
  <c r="K526" i="2"/>
  <c r="K521" i="2"/>
  <c r="K514" i="2"/>
  <c r="K513" i="2" s="1"/>
  <c r="K508" i="2"/>
  <c r="K502" i="2"/>
  <c r="K470" i="2"/>
  <c r="K474" i="2"/>
  <c r="K463" i="2"/>
  <c r="K465" i="2"/>
  <c r="K449" i="2"/>
  <c r="K454" i="2"/>
  <c r="K444" i="2"/>
  <c r="K436" i="2"/>
  <c r="K431" i="2"/>
  <c r="K425" i="2"/>
  <c r="K418" i="2"/>
  <c r="K413" i="2"/>
  <c r="K408" i="2"/>
  <c r="K388" i="2"/>
  <c r="K401" i="2"/>
  <c r="K397" i="2"/>
  <c r="K393" i="2"/>
  <c r="K380" i="2"/>
  <c r="K375" i="2"/>
  <c r="K365" i="2"/>
  <c r="K370" i="2"/>
  <c r="K355" i="2"/>
  <c r="K357" i="2"/>
  <c r="K360" i="2"/>
  <c r="K350" i="2"/>
  <c r="K345" i="2"/>
  <c r="K336" i="2"/>
  <c r="K343" i="2"/>
  <c r="K329" i="2"/>
  <c r="K334" i="2"/>
  <c r="K323" i="2"/>
  <c r="K318" i="2"/>
  <c r="K320" i="2"/>
  <c r="K308" i="2"/>
  <c r="K313" i="2"/>
  <c r="K301" i="2"/>
  <c r="K296" i="2"/>
  <c r="K293" i="2" s="1"/>
  <c r="K286" i="2"/>
  <c r="K283" i="2"/>
  <c r="K288" i="2"/>
  <c r="K277" i="2"/>
  <c r="K259" i="2"/>
  <c r="K258" i="2" s="1"/>
  <c r="K248" i="2"/>
  <c r="K235" i="2"/>
  <c r="K239" i="2"/>
  <c r="K226" i="2"/>
  <c r="K222" i="2"/>
  <c r="K218" i="2"/>
  <c r="K213" i="2"/>
  <c r="K192" i="2"/>
  <c r="K198" i="2"/>
  <c r="K188" i="2"/>
  <c r="K182" i="2"/>
  <c r="K172" i="2"/>
  <c r="K165" i="2"/>
  <c r="K160" i="2"/>
  <c r="K148" i="2"/>
  <c r="K139" i="2"/>
  <c r="K131" i="2"/>
  <c r="K130" i="2" s="1"/>
  <c r="K125" i="2"/>
  <c r="K124" i="2" s="1"/>
  <c r="K117" i="2"/>
  <c r="K116" i="2" s="1"/>
  <c r="K107" i="2"/>
  <c r="K100" i="2"/>
  <c r="K103" i="2"/>
  <c r="K91" i="2"/>
  <c r="K86" i="2"/>
  <c r="K78" i="2"/>
  <c r="K71" i="2"/>
  <c r="K50" i="2"/>
  <c r="K48" i="2"/>
  <c r="K42" i="2"/>
  <c r="K36" i="2"/>
  <c r="K28" i="2"/>
  <c r="K22" i="2"/>
  <c r="K19" i="2"/>
  <c r="K10" i="2"/>
  <c r="K5" i="2"/>
  <c r="L131" i="1"/>
  <c r="L155" i="1" s="1"/>
  <c r="L104" i="1"/>
  <c r="L101" i="1"/>
  <c r="L47" i="1"/>
  <c r="L41" i="1"/>
  <c r="L38" i="1"/>
  <c r="L36" i="1"/>
  <c r="L29" i="1"/>
  <c r="L26" i="1"/>
  <c r="L20" i="1"/>
  <c r="L11" i="1"/>
  <c r="L7" i="1"/>
  <c r="Q456" i="2"/>
  <c r="P456" i="2"/>
  <c r="P444" i="2"/>
  <c r="Q444" i="2"/>
  <c r="P248" i="2"/>
  <c r="Q248" i="2"/>
  <c r="N686" i="2" l="1"/>
  <c r="N699" i="2"/>
  <c r="P158" i="1"/>
  <c r="R690" i="2"/>
  <c r="R692" i="2" s="1"/>
  <c r="R694" i="2" s="1"/>
  <c r="R705" i="2" s="1"/>
  <c r="R681" i="2"/>
  <c r="R686" i="2" s="1"/>
  <c r="O693" i="2"/>
  <c r="O694" i="2" s="1"/>
  <c r="O705" i="2" s="1"/>
  <c r="O675" i="2"/>
  <c r="O678" i="2" s="1"/>
  <c r="O687" i="2" s="1"/>
  <c r="K518" i="2"/>
  <c r="N693" i="2"/>
  <c r="N675" i="2"/>
  <c r="N678" i="2" s="1"/>
  <c r="S158" i="1"/>
  <c r="O158" i="1"/>
  <c r="N690" i="2"/>
  <c r="N692" i="2" s="1"/>
  <c r="R675" i="2"/>
  <c r="R678" i="2" s="1"/>
  <c r="L675" i="2"/>
  <c r="L678" i="2" s="1"/>
  <c r="L687" i="2" s="1"/>
  <c r="L571" i="2"/>
  <c r="L693" i="2" s="1"/>
  <c r="L694" i="2" s="1"/>
  <c r="L705" i="2" s="1"/>
  <c r="M682" i="2"/>
  <c r="M697" i="2"/>
  <c r="M699" i="2" s="1"/>
  <c r="L127" i="1"/>
  <c r="L154" i="1" s="1"/>
  <c r="K697" i="2" s="1"/>
  <c r="N158" i="1"/>
  <c r="M681" i="2"/>
  <c r="M704" i="2"/>
  <c r="M676" i="2"/>
  <c r="M137" i="2"/>
  <c r="K157" i="2"/>
  <c r="K138" i="2" s="1"/>
  <c r="K234" i="2"/>
  <c r="K412" i="2"/>
  <c r="K407" i="2" s="1"/>
  <c r="K703" i="2"/>
  <c r="L5" i="1"/>
  <c r="L97" i="1" s="1"/>
  <c r="L153" i="1" s="1"/>
  <c r="K702" i="2"/>
  <c r="K683" i="2"/>
  <c r="K191" i="2"/>
  <c r="K549" i="2"/>
  <c r="K374" i="2"/>
  <c r="K469" i="2"/>
  <c r="K212" i="2"/>
  <c r="K307" i="2"/>
  <c r="K430" i="2"/>
  <c r="K658" i="2"/>
  <c r="K662" i="2" s="1"/>
  <c r="K676" i="2" s="1"/>
  <c r="K698" i="2" s="1"/>
  <c r="K462" i="2"/>
  <c r="K317" i="2"/>
  <c r="K364" i="2"/>
  <c r="K282" i="2"/>
  <c r="K354" i="2"/>
  <c r="K328" i="2"/>
  <c r="K85" i="2"/>
  <c r="K18" i="2"/>
  <c r="K4" i="2" s="1"/>
  <c r="N687" i="2" l="1"/>
  <c r="R687" i="2"/>
  <c r="N694" i="2"/>
  <c r="N705" i="2" s="1"/>
  <c r="K682" i="2"/>
  <c r="M686" i="2"/>
  <c r="L158" i="1"/>
  <c r="K704" i="2"/>
  <c r="K699" i="2"/>
  <c r="K681" i="2"/>
  <c r="K690" i="2" s="1"/>
  <c r="K692" i="2" s="1"/>
  <c r="K137" i="2"/>
  <c r="K558" i="2" s="1"/>
  <c r="Q234" i="2"/>
  <c r="P234" i="2"/>
  <c r="Q691" i="2"/>
  <c r="Q672" i="2"/>
  <c r="Q677" i="2" s="1"/>
  <c r="Q653" i="2"/>
  <c r="Q646" i="2"/>
  <c r="Q609" i="2"/>
  <c r="Q596" i="2"/>
  <c r="Q552" i="2"/>
  <c r="Q550" i="2"/>
  <c r="Q544" i="2"/>
  <c r="Q538" i="2"/>
  <c r="Q526" i="2"/>
  <c r="Q521" i="2"/>
  <c r="Q519" i="2"/>
  <c r="Q514" i="2"/>
  <c r="Q513" i="2" s="1"/>
  <c r="Q508" i="2"/>
  <c r="Q502" i="2"/>
  <c r="Q474" i="2"/>
  <c r="Q470" i="2"/>
  <c r="Q465" i="2"/>
  <c r="Q463" i="2"/>
  <c r="Q454" i="2"/>
  <c r="Q449" i="2"/>
  <c r="Q436" i="2"/>
  <c r="Q431" i="2"/>
  <c r="Q425" i="2"/>
  <c r="Q418" i="2"/>
  <c r="Q416" i="2"/>
  <c r="Q413" i="2"/>
  <c r="Q401" i="2"/>
  <c r="Q397" i="2"/>
  <c r="Q393" i="2"/>
  <c r="Q388" i="2"/>
  <c r="Q380" i="2"/>
  <c r="Q375" i="2"/>
  <c r="Q370" i="2"/>
  <c r="Q368" i="2"/>
  <c r="Q365" i="2"/>
  <c r="Q360" i="2"/>
  <c r="Q355" i="2"/>
  <c r="Q351" i="2"/>
  <c r="Q350" i="2" s="1"/>
  <c r="Q347" i="2"/>
  <c r="Q345" i="2" s="1"/>
  <c r="Q343" i="2"/>
  <c r="Q336" i="2"/>
  <c r="Q334" i="2"/>
  <c r="Q329" i="2"/>
  <c r="Q323" i="2"/>
  <c r="Q320" i="2"/>
  <c r="Q318" i="2"/>
  <c r="Q313" i="2"/>
  <c r="Q308" i="2"/>
  <c r="Q301" i="2"/>
  <c r="Q296" i="2"/>
  <c r="Q293" i="2" s="1"/>
  <c r="Q288" i="2"/>
  <c r="Q286" i="2"/>
  <c r="Q283" i="2"/>
  <c r="Q277" i="2"/>
  <c r="Q259" i="2"/>
  <c r="Q258" i="2" s="1"/>
  <c r="Q228" i="2"/>
  <c r="Q226" i="2"/>
  <c r="Q222" i="2"/>
  <c r="Q218" i="2"/>
  <c r="Q213" i="2"/>
  <c r="Q207" i="2"/>
  <c r="Q192" i="2"/>
  <c r="T204" i="2" s="1"/>
  <c r="Q188" i="2"/>
  <c r="Q182" i="2"/>
  <c r="Q176" i="2"/>
  <c r="Q172" i="2"/>
  <c r="Q165" i="2"/>
  <c r="Q160" i="2"/>
  <c r="Q158" i="2"/>
  <c r="Q148" i="2"/>
  <c r="Q139" i="2"/>
  <c r="T151" i="2" s="1"/>
  <c r="T156" i="2" s="1"/>
  <c r="Q125" i="2"/>
  <c r="Q124" i="2" s="1"/>
  <c r="Q117" i="2"/>
  <c r="Q116" i="2" s="1"/>
  <c r="Q100" i="2"/>
  <c r="Q91" i="2"/>
  <c r="Q86" i="2"/>
  <c r="Q78" i="2"/>
  <c r="Q71" i="2"/>
  <c r="Q50" i="2"/>
  <c r="Q48" i="2"/>
  <c r="Q42" i="2"/>
  <c r="Q36" i="2"/>
  <c r="Q22" i="2"/>
  <c r="Q19" i="2"/>
  <c r="Q10" i="2"/>
  <c r="Q5" i="2"/>
  <c r="R155" i="1"/>
  <c r="Q702" i="2" s="1"/>
  <c r="R104" i="1"/>
  <c r="R101" i="1"/>
  <c r="R41" i="1"/>
  <c r="R38" i="1"/>
  <c r="R36" i="1"/>
  <c r="R29" i="1"/>
  <c r="R26" i="1"/>
  <c r="R20" i="1"/>
  <c r="R11" i="1"/>
  <c r="J691" i="2"/>
  <c r="J685" i="2"/>
  <c r="J672" i="2"/>
  <c r="J677" i="2" s="1"/>
  <c r="J653" i="2"/>
  <c r="J646" i="2"/>
  <c r="J609" i="2"/>
  <c r="J603" i="2"/>
  <c r="J596" i="2"/>
  <c r="J592" i="2"/>
  <c r="J575" i="2"/>
  <c r="J569" i="2"/>
  <c r="J550" i="2"/>
  <c r="J552" i="2"/>
  <c r="J544" i="2"/>
  <c r="J539" i="2"/>
  <c r="Q191" i="2" l="1"/>
  <c r="K686" i="2"/>
  <c r="K571" i="2"/>
  <c r="K693" i="2" s="1"/>
  <c r="K694" i="2" s="1"/>
  <c r="K705" i="2" s="1"/>
  <c r="K675" i="2"/>
  <c r="K678" i="2" s="1"/>
  <c r="R127" i="1"/>
  <c r="R154" i="1" s="1"/>
  <c r="Q697" i="2" s="1"/>
  <c r="Q430" i="2"/>
  <c r="Q354" i="2"/>
  <c r="R5" i="1"/>
  <c r="Q307" i="2"/>
  <c r="Q364" i="2"/>
  <c r="Q549" i="2"/>
  <c r="Q282" i="2"/>
  <c r="Q462" i="2"/>
  <c r="Q469" i="2"/>
  <c r="Q317" i="2"/>
  <c r="Q85" i="2"/>
  <c r="Q18" i="2"/>
  <c r="Q4" i="2" s="1"/>
  <c r="Q328" i="2"/>
  <c r="Q518" i="2"/>
  <c r="Q212" i="2"/>
  <c r="Q157" i="2"/>
  <c r="Q138" i="2" s="1"/>
  <c r="Q658" i="2"/>
  <c r="Q662" i="2" s="1"/>
  <c r="Q676" i="2" s="1"/>
  <c r="Q698" i="2" s="1"/>
  <c r="Q412" i="2"/>
  <c r="Q407" i="2" s="1"/>
  <c r="Q703" i="2"/>
  <c r="Q704" i="2" s="1"/>
  <c r="Q374" i="2"/>
  <c r="J703" i="2"/>
  <c r="J658" i="2"/>
  <c r="J662" i="2" s="1"/>
  <c r="J676" i="2" s="1"/>
  <c r="J698" i="2" s="1"/>
  <c r="J549" i="2"/>
  <c r="J526" i="2"/>
  <c r="J521" i="2"/>
  <c r="J514" i="2"/>
  <c r="J513" i="2" s="1"/>
  <c r="J508" i="2"/>
  <c r="J502" i="2"/>
  <c r="J470" i="2"/>
  <c r="J474" i="2"/>
  <c r="J463" i="2"/>
  <c r="J465" i="2"/>
  <c r="J456" i="2"/>
  <c r="J454" i="2"/>
  <c r="J449" i="2"/>
  <c r="J444" i="2"/>
  <c r="J436" i="2"/>
  <c r="J431" i="2"/>
  <c r="J416" i="2"/>
  <c r="J418" i="2"/>
  <c r="J413" i="2"/>
  <c r="J408" i="2"/>
  <c r="J397" i="2"/>
  <c r="J401" i="2"/>
  <c r="J393" i="2"/>
  <c r="J388" i="2"/>
  <c r="J380" i="2"/>
  <c r="J375" i="2"/>
  <c r="J368" i="2"/>
  <c r="J365" i="2"/>
  <c r="J370" i="2"/>
  <c r="J355" i="2"/>
  <c r="J357" i="2"/>
  <c r="J360" i="2"/>
  <c r="J336" i="2"/>
  <c r="J343" i="2"/>
  <c r="J345" i="2"/>
  <c r="J334" i="2"/>
  <c r="J329" i="2"/>
  <c r="J323" i="2"/>
  <c r="J318" i="2"/>
  <c r="J320" i="2"/>
  <c r="J308" i="2"/>
  <c r="J307" i="2" s="1"/>
  <c r="J301" i="2"/>
  <c r="J296" i="2"/>
  <c r="J293" i="2" s="1"/>
  <c r="J283" i="2"/>
  <c r="J288" i="2"/>
  <c r="J277" i="2"/>
  <c r="J259" i="2"/>
  <c r="J258" i="2" s="1"/>
  <c r="J234" i="2"/>
  <c r="J228" i="2"/>
  <c r="J226" i="2"/>
  <c r="J222" i="2"/>
  <c r="J218" i="2"/>
  <c r="J213" i="2"/>
  <c r="J192" i="2"/>
  <c r="J198" i="2"/>
  <c r="J182" i="2"/>
  <c r="J188" i="2"/>
  <c r="J172" i="2"/>
  <c r="J165" i="2"/>
  <c r="J160" i="2"/>
  <c r="J158" i="2"/>
  <c r="J148" i="2"/>
  <c r="J139" i="2"/>
  <c r="J130" i="2"/>
  <c r="J125" i="2"/>
  <c r="J124" i="2" s="1"/>
  <c r="J117" i="2"/>
  <c r="J116" i="2" s="1"/>
  <c r="J107" i="2"/>
  <c r="J103" i="2"/>
  <c r="J100" i="2"/>
  <c r="J91" i="2"/>
  <c r="J86" i="2"/>
  <c r="J78" i="2"/>
  <c r="J71" i="2"/>
  <c r="J50" i="2"/>
  <c r="J48" i="2"/>
  <c r="J42" i="2"/>
  <c r="J36" i="2"/>
  <c r="J28" i="2"/>
  <c r="J22" i="2"/>
  <c r="J19" i="2"/>
  <c r="J10" i="2"/>
  <c r="J5" i="2"/>
  <c r="K20" i="1"/>
  <c r="K131" i="1"/>
  <c r="K155" i="1" s="1"/>
  <c r="K101" i="1"/>
  <c r="K104" i="1"/>
  <c r="K47" i="1"/>
  <c r="K41" i="1"/>
  <c r="K29" i="1"/>
  <c r="K36" i="1"/>
  <c r="K26" i="1"/>
  <c r="K11" i="1"/>
  <c r="K7" i="1"/>
  <c r="D7" i="1"/>
  <c r="D5" i="1" s="1"/>
  <c r="E7" i="1"/>
  <c r="E5" i="1" s="1"/>
  <c r="F7" i="1"/>
  <c r="G7" i="1"/>
  <c r="H7" i="1"/>
  <c r="I7" i="1"/>
  <c r="D11" i="1"/>
  <c r="E11" i="1"/>
  <c r="F11" i="1"/>
  <c r="G11" i="1"/>
  <c r="H11" i="1"/>
  <c r="I11" i="1"/>
  <c r="D20" i="1"/>
  <c r="E20" i="1"/>
  <c r="F20" i="1"/>
  <c r="G20" i="1"/>
  <c r="H20" i="1"/>
  <c r="I20" i="1"/>
  <c r="Q20" i="1"/>
  <c r="D26" i="1"/>
  <c r="E26" i="1"/>
  <c r="F26" i="1"/>
  <c r="G26" i="1"/>
  <c r="H26" i="1"/>
  <c r="I26" i="1"/>
  <c r="Q26" i="1"/>
  <c r="D29" i="1"/>
  <c r="E29" i="1"/>
  <c r="F29" i="1"/>
  <c r="G29" i="1"/>
  <c r="H29" i="1"/>
  <c r="I29" i="1"/>
  <c r="Q29" i="1"/>
  <c r="F36" i="1"/>
  <c r="G36" i="1"/>
  <c r="H36" i="1"/>
  <c r="I36" i="1"/>
  <c r="Q36" i="1"/>
  <c r="D38" i="1"/>
  <c r="E38" i="1"/>
  <c r="F38" i="1"/>
  <c r="H38" i="1"/>
  <c r="I38" i="1"/>
  <c r="Q38" i="1"/>
  <c r="D41" i="1"/>
  <c r="E41" i="1"/>
  <c r="F41" i="1"/>
  <c r="G41" i="1"/>
  <c r="H41" i="1"/>
  <c r="I41" i="1"/>
  <c r="Q41" i="1"/>
  <c r="E47" i="1"/>
  <c r="G47" i="1"/>
  <c r="H47" i="1"/>
  <c r="I47" i="1"/>
  <c r="D50" i="1"/>
  <c r="D47" i="1" s="1"/>
  <c r="F50" i="1"/>
  <c r="F47" i="1" s="1"/>
  <c r="J97" i="1"/>
  <c r="J153" i="1" s="1"/>
  <c r="D101" i="1"/>
  <c r="E101" i="1"/>
  <c r="F101" i="1"/>
  <c r="G101" i="1"/>
  <c r="G127" i="1" s="1"/>
  <c r="G154" i="1" s="1"/>
  <c r="H101" i="1"/>
  <c r="I101" i="1"/>
  <c r="J101" i="1"/>
  <c r="Q101" i="1"/>
  <c r="Q127" i="1" s="1"/>
  <c r="D104" i="1"/>
  <c r="E104" i="1"/>
  <c r="F104" i="1"/>
  <c r="H104" i="1"/>
  <c r="I104" i="1"/>
  <c r="J104" i="1"/>
  <c r="D131" i="1"/>
  <c r="D155" i="1" s="1"/>
  <c r="E131" i="1"/>
  <c r="E155" i="1" s="1"/>
  <c r="F131" i="1"/>
  <c r="F155" i="1" s="1"/>
  <c r="G131" i="1"/>
  <c r="G155" i="1" s="1"/>
  <c r="H131" i="1"/>
  <c r="H155" i="1" s="1"/>
  <c r="I131" i="1"/>
  <c r="I155" i="1" s="1"/>
  <c r="J131" i="1"/>
  <c r="Q155" i="1"/>
  <c r="P5" i="2"/>
  <c r="P50" i="2"/>
  <c r="P508" i="2"/>
  <c r="P538" i="2"/>
  <c r="G691" i="2"/>
  <c r="G685" i="2"/>
  <c r="G684" i="2"/>
  <c r="I702" i="2"/>
  <c r="I691" i="2"/>
  <c r="I683" i="2"/>
  <c r="I685" i="2"/>
  <c r="I684" i="2"/>
  <c r="I672" i="2"/>
  <c r="I592" i="2"/>
  <c r="I575" i="2"/>
  <c r="I538" i="2"/>
  <c r="I514" i="2"/>
  <c r="I508" i="2"/>
  <c r="M558" i="2"/>
  <c r="M571" i="2" s="1"/>
  <c r="I444" i="2"/>
  <c r="I380" i="2"/>
  <c r="I307" i="2"/>
  <c r="I293" i="2"/>
  <c r="I259" i="2"/>
  <c r="I258" i="2" s="1"/>
  <c r="I277" i="2"/>
  <c r="I157" i="2"/>
  <c r="I192" i="2"/>
  <c r="I131" i="2"/>
  <c r="I130" i="2" s="1"/>
  <c r="I107" i="2"/>
  <c r="I71" i="2"/>
  <c r="R97" i="1" l="1"/>
  <c r="R153" i="1" s="1"/>
  <c r="M675" i="2"/>
  <c r="M678" i="2" s="1"/>
  <c r="M687" i="2" s="1"/>
  <c r="M693" i="2"/>
  <c r="M694" i="2" s="1"/>
  <c r="M705" i="2" s="1"/>
  <c r="K687" i="2"/>
  <c r="Q682" i="2"/>
  <c r="K5" i="1"/>
  <c r="K97" i="1" s="1"/>
  <c r="K153" i="1" s="1"/>
  <c r="Q699" i="2"/>
  <c r="J469" i="2"/>
  <c r="Q137" i="2"/>
  <c r="Q558" i="2" s="1"/>
  <c r="J317" i="2"/>
  <c r="J191" i="2"/>
  <c r="J412" i="2"/>
  <c r="J407" i="2" s="1"/>
  <c r="J364" i="2"/>
  <c r="J462" i="2"/>
  <c r="J430" i="2"/>
  <c r="J157" i="2"/>
  <c r="J138" i="2" s="1"/>
  <c r="J374" i="2"/>
  <c r="J328" i="2"/>
  <c r="J354" i="2"/>
  <c r="J518" i="2"/>
  <c r="J18" i="2"/>
  <c r="J4" i="2" s="1"/>
  <c r="J85" i="2"/>
  <c r="J282" i="2"/>
  <c r="J702" i="2"/>
  <c r="J704" i="2" s="1"/>
  <c r="J683" i="2"/>
  <c r="K127" i="1"/>
  <c r="K154" i="1" s="1"/>
  <c r="J212" i="2"/>
  <c r="F127" i="1"/>
  <c r="F154" i="1" s="1"/>
  <c r="Q5" i="1"/>
  <c r="J127" i="1"/>
  <c r="J154" i="1" s="1"/>
  <c r="J158" i="1" s="1"/>
  <c r="H127" i="1"/>
  <c r="H154" i="1" s="1"/>
  <c r="Q154" i="1"/>
  <c r="G5" i="1"/>
  <c r="G97" i="1" s="1"/>
  <c r="G153" i="1" s="1"/>
  <c r="G158" i="1" s="1"/>
  <c r="I127" i="1"/>
  <c r="I154" i="1" s="1"/>
  <c r="I5" i="1"/>
  <c r="I97" i="1" s="1"/>
  <c r="I153" i="1" s="1"/>
  <c r="H5" i="1"/>
  <c r="H97" i="1" s="1"/>
  <c r="H153" i="1" s="1"/>
  <c r="G681" i="2" s="1"/>
  <c r="E127" i="1"/>
  <c r="E154" i="1" s="1"/>
  <c r="D127" i="1"/>
  <c r="D154" i="1" s="1"/>
  <c r="F5" i="1"/>
  <c r="F97" i="1" s="1"/>
  <c r="F153" i="1" s="1"/>
  <c r="E97" i="1"/>
  <c r="E153" i="1" s="1"/>
  <c r="D97" i="1"/>
  <c r="D153" i="1" s="1"/>
  <c r="G702" i="2"/>
  <c r="G683" i="2"/>
  <c r="Q681" i="2" l="1"/>
  <c r="Q686" i="2" s="1"/>
  <c r="Q690" i="2"/>
  <c r="Q692" i="2" s="1"/>
  <c r="R158" i="1"/>
  <c r="Q97" i="1"/>
  <c r="Q153" i="1" s="1"/>
  <c r="Q158" i="1" s="1"/>
  <c r="Q571" i="2"/>
  <c r="Q675" i="2" s="1"/>
  <c r="Q678" i="2" s="1"/>
  <c r="J137" i="2"/>
  <c r="J558" i="2" s="1"/>
  <c r="J682" i="2"/>
  <c r="J697" i="2"/>
  <c r="J699" i="2" s="1"/>
  <c r="J681" i="2"/>
  <c r="K158" i="1"/>
  <c r="E158" i="1"/>
  <c r="F158" i="1"/>
  <c r="H158" i="1"/>
  <c r="I158" i="1"/>
  <c r="D158" i="1"/>
  <c r="G697" i="2"/>
  <c r="G682" i="2"/>
  <c r="G686" i="2" s="1"/>
  <c r="Q693" i="2" l="1"/>
  <c r="Q694" i="2" s="1"/>
  <c r="Q705" i="2" s="1"/>
  <c r="Q687" i="2"/>
  <c r="J571" i="2"/>
  <c r="J693" i="2" s="1"/>
  <c r="J675" i="2"/>
  <c r="J678" i="2" s="1"/>
  <c r="J690" i="2"/>
  <c r="J692" i="2" s="1"/>
  <c r="J686" i="2"/>
  <c r="J694" i="2" l="1"/>
  <c r="J705" i="2" s="1"/>
  <c r="J687" i="2"/>
  <c r="XFC88" i="1" l="1"/>
  <c r="I681" i="2" l="1"/>
  <c r="P691" i="2"/>
  <c r="P672" i="2"/>
  <c r="P677" i="2" s="1"/>
  <c r="P653" i="2"/>
  <c r="P646" i="2"/>
  <c r="P609" i="2"/>
  <c r="P596" i="2"/>
  <c r="P702" i="2"/>
  <c r="P552" i="2"/>
  <c r="P550" i="2"/>
  <c r="P544" i="2"/>
  <c r="P526" i="2"/>
  <c r="P521" i="2"/>
  <c r="P519" i="2"/>
  <c r="P514" i="2"/>
  <c r="P513" i="2" s="1"/>
  <c r="P502" i="2"/>
  <c r="P474" i="2"/>
  <c r="P470" i="2"/>
  <c r="P465" i="2"/>
  <c r="P463" i="2"/>
  <c r="P454" i="2"/>
  <c r="P449" i="2"/>
  <c r="P436" i="2"/>
  <c r="P431" i="2"/>
  <c r="P425" i="2"/>
  <c r="P418" i="2"/>
  <c r="P416" i="2"/>
  <c r="P413" i="2"/>
  <c r="P401" i="2"/>
  <c r="P397" i="2"/>
  <c r="P393" i="2"/>
  <c r="P388" i="2"/>
  <c r="P380" i="2"/>
  <c r="P375" i="2"/>
  <c r="P370" i="2"/>
  <c r="P368" i="2"/>
  <c r="P365" i="2"/>
  <c r="P360" i="2"/>
  <c r="P355" i="2"/>
  <c r="P351" i="2"/>
  <c r="P350" i="2" s="1"/>
  <c r="P347" i="2"/>
  <c r="P343" i="2"/>
  <c r="P336" i="2"/>
  <c r="P334" i="2"/>
  <c r="P329" i="2"/>
  <c r="P323" i="2"/>
  <c r="P320" i="2"/>
  <c r="P318" i="2"/>
  <c r="P313" i="2"/>
  <c r="P308" i="2"/>
  <c r="P301" i="2"/>
  <c r="P296" i="2"/>
  <c r="P293" i="2" s="1"/>
  <c r="P288" i="2"/>
  <c r="P286" i="2"/>
  <c r="P283" i="2"/>
  <c r="P277" i="2"/>
  <c r="P259" i="2"/>
  <c r="P258" i="2" s="1"/>
  <c r="P228" i="2"/>
  <c r="P226" i="2"/>
  <c r="P222" i="2"/>
  <c r="P218" i="2"/>
  <c r="P213" i="2"/>
  <c r="P207" i="2"/>
  <c r="P198" i="2"/>
  <c r="P192" i="2"/>
  <c r="P188" i="2"/>
  <c r="P182" i="2"/>
  <c r="P176" i="2"/>
  <c r="P172" i="2"/>
  <c r="P165" i="2"/>
  <c r="P160" i="2"/>
  <c r="P158" i="2"/>
  <c r="P148" i="2"/>
  <c r="P139" i="2"/>
  <c r="P125" i="2"/>
  <c r="P124" i="2" s="1"/>
  <c r="P117" i="2"/>
  <c r="P116" i="2" s="1"/>
  <c r="P100" i="2"/>
  <c r="P91" i="2"/>
  <c r="P86" i="2"/>
  <c r="P78" i="2"/>
  <c r="P48" i="2"/>
  <c r="P42" i="2"/>
  <c r="P36" i="2"/>
  <c r="P22" i="2"/>
  <c r="P19" i="2"/>
  <c r="P412" i="2" l="1"/>
  <c r="P407" i="2" s="1"/>
  <c r="P658" i="2"/>
  <c r="P662" i="2" s="1"/>
  <c r="P676" i="2" s="1"/>
  <c r="P698" i="2" s="1"/>
  <c r="P18" i="2"/>
  <c r="P4" i="2" s="1"/>
  <c r="P191" i="2"/>
  <c r="P354" i="2"/>
  <c r="P430" i="2"/>
  <c r="I682" i="2"/>
  <c r="I686" i="2" s="1"/>
  <c r="I697" i="2"/>
  <c r="P549" i="2"/>
  <c r="P364" i="2"/>
  <c r="P307" i="2"/>
  <c r="P462" i="2"/>
  <c r="P697" i="2"/>
  <c r="P681" i="2"/>
  <c r="P518" i="2"/>
  <c r="P374" i="2"/>
  <c r="P703" i="2"/>
  <c r="P704" i="2" s="1"/>
  <c r="P282" i="2"/>
  <c r="P469" i="2"/>
  <c r="P85" i="2"/>
  <c r="P345" i="2"/>
  <c r="P328" i="2" s="1"/>
  <c r="P157" i="2"/>
  <c r="P138" i="2" s="1"/>
  <c r="P317" i="2"/>
  <c r="P212" i="2"/>
  <c r="P137" i="2" l="1"/>
  <c r="P558" i="2" s="1"/>
  <c r="P699" i="2"/>
  <c r="P682" i="2"/>
  <c r="P686" i="2" s="1"/>
  <c r="P690" i="2"/>
  <c r="P692" i="2" s="1"/>
  <c r="F569" i="2"/>
  <c r="P571" i="2" l="1"/>
  <c r="P693" i="2" s="1"/>
  <c r="I703" i="2"/>
  <c r="I655" i="2"/>
  <c r="I653" i="2"/>
  <c r="I646" i="2"/>
  <c r="I609" i="2"/>
  <c r="I603" i="2"/>
  <c r="I596" i="2"/>
  <c r="I569" i="2"/>
  <c r="I552" i="2"/>
  <c r="I550" i="2"/>
  <c r="I544" i="2"/>
  <c r="I526" i="2"/>
  <c r="I521" i="2"/>
  <c r="I519" i="2"/>
  <c r="I513" i="2"/>
  <c r="I502" i="2"/>
  <c r="I474" i="2"/>
  <c r="I470" i="2"/>
  <c r="I456" i="2"/>
  <c r="I454" i="2"/>
  <c r="I449" i="2"/>
  <c r="I436" i="2"/>
  <c r="I431" i="2"/>
  <c r="I418" i="2"/>
  <c r="I416" i="2"/>
  <c r="I413" i="2"/>
  <c r="I408" i="2"/>
  <c r="I401" i="2"/>
  <c r="I397" i="2"/>
  <c r="I393" i="2"/>
  <c r="I388" i="2"/>
  <c r="I375" i="2"/>
  <c r="I370" i="2"/>
  <c r="I365" i="2"/>
  <c r="I360" i="2"/>
  <c r="I357" i="2"/>
  <c r="I351" i="2"/>
  <c r="I350" i="2" s="1"/>
  <c r="I343" i="2"/>
  <c r="I336" i="2"/>
  <c r="I334" i="2"/>
  <c r="I329" i="2"/>
  <c r="I323" i="2"/>
  <c r="I320" i="2"/>
  <c r="I301" i="2"/>
  <c r="I234" i="2"/>
  <c r="I207" i="2"/>
  <c r="I198" i="2"/>
  <c r="I125" i="2"/>
  <c r="I124" i="2" s="1"/>
  <c r="I116" i="2"/>
  <c r="I78" i="2"/>
  <c r="H672" i="2"/>
  <c r="H703" i="2" s="1"/>
  <c r="H655" i="2"/>
  <c r="H653" i="2"/>
  <c r="H646" i="2"/>
  <c r="H609" i="2"/>
  <c r="P675" i="2" l="1"/>
  <c r="P678" i="2" s="1"/>
  <c r="P687" i="2" s="1"/>
  <c r="P694" i="2"/>
  <c r="P705" i="2" s="1"/>
  <c r="I518" i="2"/>
  <c r="I354" i="2"/>
  <c r="I469" i="2"/>
  <c r="I317" i="2"/>
  <c r="I191" i="2"/>
  <c r="I549" i="2"/>
  <c r="I364" i="2"/>
  <c r="I462" i="2"/>
  <c r="I677" i="2"/>
  <c r="I345" i="2"/>
  <c r="I328" i="2" s="1"/>
  <c r="I138" i="2"/>
  <c r="I282" i="2"/>
  <c r="I412" i="2"/>
  <c r="I407" i="2" s="1"/>
  <c r="I4" i="2"/>
  <c r="I658" i="2"/>
  <c r="I662" i="2" s="1"/>
  <c r="I676" i="2" s="1"/>
  <c r="I698" i="2" s="1"/>
  <c r="H677" i="2"/>
  <c r="I212" i="2"/>
  <c r="I430" i="2"/>
  <c r="I374" i="2"/>
  <c r="I85" i="2"/>
  <c r="I704" i="2"/>
  <c r="H603" i="2"/>
  <c r="H596" i="2"/>
  <c r="H592" i="2"/>
  <c r="H575" i="2"/>
  <c r="H569" i="2"/>
  <c r="H550" i="2"/>
  <c r="H552" i="2"/>
  <c r="H544" i="2"/>
  <c r="H538" i="2"/>
  <c r="H526" i="2"/>
  <c r="H521" i="2"/>
  <c r="H514" i="2"/>
  <c r="H513" i="2" s="1"/>
  <c r="H502" i="2"/>
  <c r="H470" i="2"/>
  <c r="H474" i="2"/>
  <c r="G465" i="2"/>
  <c r="G463" i="2"/>
  <c r="H463" i="2"/>
  <c r="H465" i="2"/>
  <c r="I137" i="2" l="1"/>
  <c r="G462" i="2"/>
  <c r="H518" i="2"/>
  <c r="I699" i="2"/>
  <c r="H549" i="2"/>
  <c r="H658" i="2"/>
  <c r="H662" i="2" s="1"/>
  <c r="H676" i="2" s="1"/>
  <c r="H698" i="2" s="1"/>
  <c r="H462" i="2"/>
  <c r="H469" i="2"/>
  <c r="H444" i="2"/>
  <c r="H456" i="2"/>
  <c r="H454" i="2"/>
  <c r="H449" i="2"/>
  <c r="H436" i="2"/>
  <c r="H431" i="2"/>
  <c r="H418" i="2"/>
  <c r="H425" i="2"/>
  <c r="H416" i="2"/>
  <c r="H413" i="2"/>
  <c r="H408" i="2"/>
  <c r="H401" i="2"/>
  <c r="H397" i="2"/>
  <c r="H393" i="2"/>
  <c r="H388" i="2"/>
  <c r="H380" i="2"/>
  <c r="H375" i="2"/>
  <c r="H365" i="2"/>
  <c r="H368" i="2"/>
  <c r="H370" i="2"/>
  <c r="I558" i="2" l="1"/>
  <c r="I675" i="2" s="1"/>
  <c r="I678" i="2" s="1"/>
  <c r="H412" i="2"/>
  <c r="H407" i="2" s="1"/>
  <c r="H430" i="2"/>
  <c r="H374" i="2"/>
  <c r="I690" i="2"/>
  <c r="I692" i="2" s="1"/>
  <c r="H364" i="2"/>
  <c r="H355" i="2"/>
  <c r="H357" i="2"/>
  <c r="H360" i="2"/>
  <c r="H345" i="2"/>
  <c r="H350" i="2"/>
  <c r="H343" i="2"/>
  <c r="H336" i="2"/>
  <c r="H334" i="2"/>
  <c r="H329" i="2"/>
  <c r="H323" i="2"/>
  <c r="H320" i="2"/>
  <c r="H318" i="2"/>
  <c r="H308" i="2"/>
  <c r="H307" i="2" s="1"/>
  <c r="H301" i="2"/>
  <c r="H296" i="2"/>
  <c r="H293" i="2" s="1"/>
  <c r="H286" i="2"/>
  <c r="H283" i="2"/>
  <c r="H288" i="2"/>
  <c r="H277" i="2"/>
  <c r="H259" i="2"/>
  <c r="H258" i="2" s="1"/>
  <c r="H234" i="2"/>
  <c r="H228" i="2"/>
  <c r="H226" i="2"/>
  <c r="H222" i="2"/>
  <c r="H218" i="2"/>
  <c r="H213" i="2"/>
  <c r="H139" i="2"/>
  <c r="H207" i="2"/>
  <c r="H198" i="2"/>
  <c r="H192" i="2"/>
  <c r="H188" i="2"/>
  <c r="H182" i="2"/>
  <c r="H176" i="2"/>
  <c r="H172" i="2"/>
  <c r="H160" i="2"/>
  <c r="H165" i="2"/>
  <c r="H158" i="2"/>
  <c r="H148" i="2"/>
  <c r="H125" i="2"/>
  <c r="H124" i="2" s="1"/>
  <c r="H117" i="2"/>
  <c r="H116" i="2" s="1"/>
  <c r="H107" i="2"/>
  <c r="H103" i="2"/>
  <c r="H100" i="2"/>
  <c r="H91" i="2"/>
  <c r="H86" i="2"/>
  <c r="H78" i="2"/>
  <c r="H71" i="2"/>
  <c r="H50" i="2"/>
  <c r="H42" i="2"/>
  <c r="H48" i="2"/>
  <c r="H36" i="2"/>
  <c r="H28" i="2"/>
  <c r="H22" i="2"/>
  <c r="H19" i="2"/>
  <c r="H10" i="2"/>
  <c r="H5" i="2"/>
  <c r="I571" i="2" l="1"/>
  <c r="I693" i="2" s="1"/>
  <c r="I694" i="2" s="1"/>
  <c r="I705" i="2" s="1"/>
  <c r="H212" i="2"/>
  <c r="H157" i="2"/>
  <c r="H138" i="2" s="1"/>
  <c r="H354" i="2"/>
  <c r="H85" i="2"/>
  <c r="I687" i="2"/>
  <c r="H317" i="2"/>
  <c r="H18" i="2"/>
  <c r="H4" i="2" s="1"/>
  <c r="H328" i="2"/>
  <c r="H191" i="2"/>
  <c r="H282" i="2"/>
  <c r="H682" i="2"/>
  <c r="H697" i="2" s="1"/>
  <c r="H699" i="2" s="1"/>
  <c r="H702" i="2"/>
  <c r="H704" i="2" s="1"/>
  <c r="H683" i="2"/>
  <c r="H137" i="2" l="1"/>
  <c r="H558" i="2" s="1"/>
  <c r="H675" i="2" s="1"/>
  <c r="H678" i="2" s="1"/>
  <c r="H571" i="2" l="1"/>
  <c r="H681" i="2"/>
  <c r="H690" i="2" l="1"/>
  <c r="H692" i="2" s="1"/>
  <c r="H694" i="2" s="1"/>
  <c r="H705" i="2" s="1"/>
  <c r="H686" i="2"/>
  <c r="H687" i="2" s="1"/>
  <c r="G672" i="2" l="1"/>
  <c r="G703" i="2" s="1"/>
  <c r="G655" i="2"/>
  <c r="G653" i="2"/>
  <c r="G646" i="2"/>
  <c r="G609" i="2"/>
  <c r="G603" i="2"/>
  <c r="G596" i="2"/>
  <c r="G575" i="2"/>
  <c r="G569" i="2"/>
  <c r="G552" i="2"/>
  <c r="G550" i="2"/>
  <c r="G544" i="2"/>
  <c r="G526" i="2"/>
  <c r="G519" i="2"/>
  <c r="G538" i="2"/>
  <c r="G521" i="2"/>
  <c r="G514" i="2"/>
  <c r="G513" i="2" s="1"/>
  <c r="G502" i="2"/>
  <c r="G470" i="2"/>
  <c r="G474" i="2"/>
  <c r="G454" i="2"/>
  <c r="G449" i="2"/>
  <c r="G436" i="2"/>
  <c r="G456" i="2"/>
  <c r="G444" i="2"/>
  <c r="G431" i="2"/>
  <c r="G418" i="2"/>
  <c r="G425" i="2"/>
  <c r="G416" i="2"/>
  <c r="G413" i="2"/>
  <c r="G408" i="2"/>
  <c r="G397" i="2"/>
  <c r="G401" i="2"/>
  <c r="G393" i="2"/>
  <c r="G388" i="2"/>
  <c r="G380" i="2"/>
  <c r="G375" i="2"/>
  <c r="G370" i="2"/>
  <c r="G365" i="2"/>
  <c r="G357" i="2"/>
  <c r="G360" i="2"/>
  <c r="G355" i="2"/>
  <c r="G350" i="2"/>
  <c r="G345" i="2"/>
  <c r="G343" i="2"/>
  <c r="G336" i="2"/>
  <c r="G334" i="2"/>
  <c r="G329" i="2"/>
  <c r="G323" i="2"/>
  <c r="G318" i="2"/>
  <c r="G320" i="2"/>
  <c r="G313" i="2"/>
  <c r="G308" i="2"/>
  <c r="G301" i="2"/>
  <c r="G296" i="2"/>
  <c r="G293" i="2" s="1"/>
  <c r="G288" i="2"/>
  <c r="G286" i="2"/>
  <c r="G283" i="2"/>
  <c r="G277" i="2"/>
  <c r="G259" i="2"/>
  <c r="G258" i="2" s="1"/>
  <c r="G228" i="2"/>
  <c r="G226" i="2"/>
  <c r="G218" i="2"/>
  <c r="G222" i="2"/>
  <c r="G213" i="2"/>
  <c r="G198" i="2"/>
  <c r="G192" i="2"/>
  <c r="G182" i="2"/>
  <c r="G188" i="2"/>
  <c r="G176" i="2"/>
  <c r="G172" i="2"/>
  <c r="G165" i="2"/>
  <c r="G160" i="2"/>
  <c r="G148" i="2"/>
  <c r="G139" i="2"/>
  <c r="G125" i="2"/>
  <c r="G124" i="2" s="1"/>
  <c r="G117" i="2"/>
  <c r="G116" i="2" s="1"/>
  <c r="G107" i="2"/>
  <c r="G103" i="2"/>
  <c r="G100" i="2"/>
  <c r="G91" i="2"/>
  <c r="G86" i="2"/>
  <c r="G78" i="2"/>
  <c r="G71" i="2"/>
  <c r="G50" i="2"/>
  <c r="G48" i="2"/>
  <c r="G42" i="2"/>
  <c r="G36" i="2"/>
  <c r="G28" i="2"/>
  <c r="G22" i="2"/>
  <c r="G19" i="2"/>
  <c r="G5" i="2"/>
  <c r="G10" i="2"/>
  <c r="F684" i="2"/>
  <c r="F691" i="2" s="1"/>
  <c r="F672" i="2"/>
  <c r="F703" i="2" s="1"/>
  <c r="F575" i="2"/>
  <c r="F592" i="2"/>
  <c r="F596" i="2"/>
  <c r="F655" i="2"/>
  <c r="F653" i="2"/>
  <c r="F646" i="2"/>
  <c r="F609" i="2"/>
  <c r="F603" i="2"/>
  <c r="F10" i="2"/>
  <c r="F552" i="2"/>
  <c r="F550" i="2"/>
  <c r="F544" i="2"/>
  <c r="F538" i="2"/>
  <c r="F526" i="2"/>
  <c r="F521" i="2"/>
  <c r="F519" i="2"/>
  <c r="F514" i="2"/>
  <c r="F513" i="2" s="1"/>
  <c r="F502" i="2"/>
  <c r="F470" i="2"/>
  <c r="F474" i="2"/>
  <c r="F463" i="2"/>
  <c r="F465" i="2"/>
  <c r="F456" i="2"/>
  <c r="F454" i="2"/>
  <c r="F449" i="2"/>
  <c r="F444" i="2"/>
  <c r="F436" i="2"/>
  <c r="F431" i="2"/>
  <c r="F408" i="2"/>
  <c r="F425" i="2"/>
  <c r="F418" i="2"/>
  <c r="F416" i="2"/>
  <c r="F413" i="2"/>
  <c r="F401" i="2"/>
  <c r="F397" i="2"/>
  <c r="F393" i="2"/>
  <c r="F388" i="2"/>
  <c r="F380" i="2"/>
  <c r="F375" i="2"/>
  <c r="F370" i="2"/>
  <c r="F365" i="2"/>
  <c r="F357" i="2"/>
  <c r="F355" i="2"/>
  <c r="F345" i="2"/>
  <c r="F336" i="2"/>
  <c r="F343" i="2"/>
  <c r="F334" i="2"/>
  <c r="F329" i="2"/>
  <c r="F323" i="2"/>
  <c r="F318" i="2"/>
  <c r="F320" i="2"/>
  <c r="F313" i="2"/>
  <c r="F308" i="2"/>
  <c r="F301" i="2"/>
  <c r="F296" i="2"/>
  <c r="F293" i="2" s="1"/>
  <c r="F283" i="2"/>
  <c r="F286" i="2"/>
  <c r="F288" i="2"/>
  <c r="F277" i="2"/>
  <c r="F259" i="2"/>
  <c r="F258" i="2" s="1"/>
  <c r="F222" i="2"/>
  <c r="F218" i="2"/>
  <c r="F228" i="2"/>
  <c r="F226" i="2"/>
  <c r="F213" i="2"/>
  <c r="F207" i="2"/>
  <c r="F198" i="2"/>
  <c r="F192" i="2"/>
  <c r="F188" i="2"/>
  <c r="F182" i="2"/>
  <c r="F176" i="2"/>
  <c r="F172" i="2"/>
  <c r="F165" i="2"/>
  <c r="F158" i="2"/>
  <c r="F160" i="2"/>
  <c r="F148" i="2"/>
  <c r="F139" i="2"/>
  <c r="F125" i="2"/>
  <c r="F124" i="2" s="1"/>
  <c r="F117" i="2"/>
  <c r="F116" i="2" s="1"/>
  <c r="F107" i="2"/>
  <c r="F103" i="2"/>
  <c r="F100" i="2"/>
  <c r="F91" i="2"/>
  <c r="F86" i="2"/>
  <c r="F78" i="2"/>
  <c r="F71" i="2"/>
  <c r="F50" i="2"/>
  <c r="F48" i="2"/>
  <c r="F42" i="2"/>
  <c r="F36" i="2"/>
  <c r="F28" i="2"/>
  <c r="F22" i="2"/>
  <c r="F19" i="2"/>
  <c r="F5" i="2"/>
  <c r="F683" i="2"/>
  <c r="F702" i="2" s="1"/>
  <c r="E350" i="2"/>
  <c r="D350" i="2"/>
  <c r="E360" i="2"/>
  <c r="D360" i="2"/>
  <c r="D5" i="2"/>
  <c r="E5" i="2"/>
  <c r="D10" i="2"/>
  <c r="E10" i="2"/>
  <c r="D19" i="2"/>
  <c r="E19" i="2"/>
  <c r="D22" i="2"/>
  <c r="E22" i="2"/>
  <c r="D28" i="2"/>
  <c r="E28" i="2"/>
  <c r="D36" i="2"/>
  <c r="E36" i="2"/>
  <c r="D42" i="2"/>
  <c r="E42" i="2"/>
  <c r="D48" i="2"/>
  <c r="E48" i="2"/>
  <c r="D50" i="2"/>
  <c r="E50" i="2"/>
  <c r="D71" i="2"/>
  <c r="E71" i="2"/>
  <c r="D78" i="2"/>
  <c r="E78" i="2"/>
  <c r="D86" i="2"/>
  <c r="E86" i="2"/>
  <c r="D91" i="2"/>
  <c r="E91" i="2"/>
  <c r="D100" i="2"/>
  <c r="E100" i="2"/>
  <c r="D103" i="2"/>
  <c r="E103" i="2"/>
  <c r="D107" i="2"/>
  <c r="E107" i="2"/>
  <c r="D117" i="2"/>
  <c r="D116" i="2" s="1"/>
  <c r="E117" i="2"/>
  <c r="E116" i="2" s="1"/>
  <c r="D125" i="2"/>
  <c r="D124" i="2" s="1"/>
  <c r="E125" i="2"/>
  <c r="E124" i="2" s="1"/>
  <c r="D139" i="2"/>
  <c r="E139" i="2"/>
  <c r="D148" i="2"/>
  <c r="E148" i="2"/>
  <c r="D158" i="2"/>
  <c r="D160" i="2"/>
  <c r="E160" i="2"/>
  <c r="D165" i="2"/>
  <c r="E165" i="2"/>
  <c r="D172" i="2"/>
  <c r="E172" i="2"/>
  <c r="D176" i="2"/>
  <c r="E176" i="2"/>
  <c r="D182" i="2"/>
  <c r="E182" i="2"/>
  <c r="D188" i="2"/>
  <c r="E188" i="2"/>
  <c r="D192" i="2"/>
  <c r="E192" i="2"/>
  <c r="D198" i="2"/>
  <c r="E198" i="2"/>
  <c r="D207" i="2"/>
  <c r="D213" i="2"/>
  <c r="E213" i="2"/>
  <c r="D218" i="2"/>
  <c r="E218" i="2"/>
  <c r="D222" i="2"/>
  <c r="E222" i="2"/>
  <c r="D226" i="2"/>
  <c r="E226" i="2"/>
  <c r="D228" i="2"/>
  <c r="E228" i="2"/>
  <c r="E259" i="2"/>
  <c r="E258" i="2" s="1"/>
  <c r="D260" i="2"/>
  <c r="D259" i="2" s="1"/>
  <c r="D258" i="2" s="1"/>
  <c r="D277" i="2"/>
  <c r="E277" i="2"/>
  <c r="D283" i="2"/>
  <c r="E283" i="2"/>
  <c r="D286" i="2"/>
  <c r="E286" i="2"/>
  <c r="D288" i="2"/>
  <c r="E288" i="2"/>
  <c r="D296" i="2"/>
  <c r="D293" i="2" s="1"/>
  <c r="E296" i="2"/>
  <c r="E293" i="2" s="1"/>
  <c r="D301" i="2"/>
  <c r="E301" i="2"/>
  <c r="D308" i="2"/>
  <c r="E308" i="2"/>
  <c r="E307" i="2" s="1"/>
  <c r="D313" i="2"/>
  <c r="D318" i="2"/>
  <c r="E318" i="2"/>
  <c r="D320" i="2"/>
  <c r="E320" i="2"/>
  <c r="D323" i="2"/>
  <c r="E323" i="2"/>
  <c r="D329" i="2"/>
  <c r="E329" i="2"/>
  <c r="D334" i="2"/>
  <c r="E334" i="2"/>
  <c r="D336" i="2"/>
  <c r="E336" i="2"/>
  <c r="D343" i="2"/>
  <c r="E343" i="2"/>
  <c r="D345" i="2"/>
  <c r="E345" i="2"/>
  <c r="D355" i="2"/>
  <c r="E355" i="2"/>
  <c r="D357" i="2"/>
  <c r="E357" i="2"/>
  <c r="D365" i="2"/>
  <c r="E365" i="2"/>
  <c r="D368" i="2"/>
  <c r="D370" i="2"/>
  <c r="E370" i="2"/>
  <c r="D375" i="2"/>
  <c r="E375" i="2"/>
  <c r="D380" i="2"/>
  <c r="E380" i="2"/>
  <c r="D388" i="2"/>
  <c r="E388" i="2"/>
  <c r="D393" i="2"/>
  <c r="E393" i="2"/>
  <c r="D397" i="2"/>
  <c r="E397" i="2"/>
  <c r="D401" i="2"/>
  <c r="E401" i="2"/>
  <c r="D408" i="2"/>
  <c r="E408" i="2"/>
  <c r="D413" i="2"/>
  <c r="E413" i="2"/>
  <c r="D416" i="2"/>
  <c r="E416" i="2"/>
  <c r="D418" i="2"/>
  <c r="E418" i="2"/>
  <c r="D431" i="2"/>
  <c r="E431" i="2"/>
  <c r="D436" i="2"/>
  <c r="E436" i="2"/>
  <c r="D444" i="2"/>
  <c r="E444" i="2"/>
  <c r="D449" i="2"/>
  <c r="E449" i="2"/>
  <c r="D454" i="2"/>
  <c r="E454" i="2"/>
  <c r="D456" i="2"/>
  <c r="E456" i="2"/>
  <c r="D463" i="2"/>
  <c r="E463" i="2"/>
  <c r="D465" i="2"/>
  <c r="E465" i="2"/>
  <c r="D470" i="2"/>
  <c r="E470" i="2"/>
  <c r="D474" i="2"/>
  <c r="E474" i="2"/>
  <c r="D502" i="2"/>
  <c r="D514" i="2"/>
  <c r="D513" i="2" s="1"/>
  <c r="E514" i="2"/>
  <c r="E513" i="2" s="1"/>
  <c r="D519" i="2"/>
  <c r="E519" i="2"/>
  <c r="D538" i="2"/>
  <c r="E538" i="2"/>
  <c r="E544" i="2"/>
  <c r="D545" i="2"/>
  <c r="D544" i="2" s="1"/>
  <c r="D550" i="2"/>
  <c r="E550" i="2"/>
  <c r="D552" i="2"/>
  <c r="E552" i="2"/>
  <c r="D575" i="2"/>
  <c r="E575" i="2"/>
  <c r="D592" i="2"/>
  <c r="D596" i="2"/>
  <c r="E596" i="2"/>
  <c r="D603" i="2"/>
  <c r="E603" i="2"/>
  <c r="D609" i="2"/>
  <c r="E609" i="2"/>
  <c r="D646" i="2"/>
  <c r="D653" i="2"/>
  <c r="E653" i="2"/>
  <c r="D655" i="2"/>
  <c r="E655" i="2"/>
  <c r="D672" i="2"/>
  <c r="D703" i="2" s="1"/>
  <c r="E672" i="2"/>
  <c r="E677" i="2" s="1"/>
  <c r="D684" i="2"/>
  <c r="D691" i="2" s="1"/>
  <c r="E684" i="2"/>
  <c r="E691" i="2" s="1"/>
  <c r="E683" i="2"/>
  <c r="E702" i="2" s="1"/>
  <c r="F677" i="2" l="1"/>
  <c r="D549" i="2"/>
  <c r="D462" i="2"/>
  <c r="E469" i="2"/>
  <c r="D307" i="2"/>
  <c r="F354" i="2"/>
  <c r="D682" i="2"/>
  <c r="D697" i="2" s="1"/>
  <c r="E682" i="2"/>
  <c r="E697" i="2" s="1"/>
  <c r="G704" i="2"/>
  <c r="D681" i="2"/>
  <c r="E282" i="2"/>
  <c r="G282" i="2"/>
  <c r="G191" i="2"/>
  <c r="D354" i="2"/>
  <c r="F307" i="2"/>
  <c r="F364" i="2"/>
  <c r="D85" i="2"/>
  <c r="E703" i="2"/>
  <c r="E704" i="2" s="1"/>
  <c r="F549" i="2"/>
  <c r="D518" i="2"/>
  <c r="F191" i="2"/>
  <c r="E462" i="2"/>
  <c r="D364" i="2"/>
  <c r="D191" i="2"/>
  <c r="F469" i="2"/>
  <c r="D469" i="2"/>
  <c r="E549" i="2"/>
  <c r="D412" i="2"/>
  <c r="D407" i="2" s="1"/>
  <c r="G18" i="2"/>
  <c r="G4" i="2" s="1"/>
  <c r="E412" i="2"/>
  <c r="E407" i="2" s="1"/>
  <c r="G307" i="2"/>
  <c r="F317" i="2"/>
  <c r="G317" i="2"/>
  <c r="F282" i="2"/>
  <c r="F462" i="2"/>
  <c r="F704" i="2"/>
  <c r="E364" i="2"/>
  <c r="G374" i="2"/>
  <c r="G469" i="2"/>
  <c r="G549" i="2"/>
  <c r="E658" i="2"/>
  <c r="E662" i="2" s="1"/>
  <c r="E676" i="2" s="1"/>
  <c r="E698" i="2" s="1"/>
  <c r="G364" i="2"/>
  <c r="G430" i="2"/>
  <c r="D328" i="2"/>
  <c r="D317" i="2"/>
  <c r="E191" i="2"/>
  <c r="F328" i="2"/>
  <c r="F374" i="2"/>
  <c r="G157" i="2"/>
  <c r="G138" i="2" s="1"/>
  <c r="F18" i="2"/>
  <c r="F4" i="2" s="1"/>
  <c r="F430" i="2"/>
  <c r="G85" i="2"/>
  <c r="E430" i="2"/>
  <c r="E157" i="2"/>
  <c r="E138" i="2" s="1"/>
  <c r="D157" i="2"/>
  <c r="D138" i="2" s="1"/>
  <c r="E85" i="2"/>
  <c r="D18" i="2"/>
  <c r="D4" i="2" s="1"/>
  <c r="E354" i="2"/>
  <c r="E212" i="2"/>
  <c r="G658" i="2"/>
  <c r="G662" i="2" s="1"/>
  <c r="G518" i="2"/>
  <c r="F518" i="2"/>
  <c r="G354" i="2"/>
  <c r="G412" i="2"/>
  <c r="G407" i="2" s="1"/>
  <c r="D658" i="2"/>
  <c r="D662" i="2" s="1"/>
  <c r="D676" i="2" s="1"/>
  <c r="D698" i="2" s="1"/>
  <c r="F212" i="2"/>
  <c r="D282" i="2"/>
  <c r="F412" i="2"/>
  <c r="F407" i="2" s="1"/>
  <c r="F658" i="2"/>
  <c r="F662" i="2" s="1"/>
  <c r="F676" i="2" s="1"/>
  <c r="F698" i="2" s="1"/>
  <c r="G212" i="2"/>
  <c r="G677" i="2"/>
  <c r="F157" i="2"/>
  <c r="F138" i="2" s="1"/>
  <c r="E518" i="2"/>
  <c r="D430" i="2"/>
  <c r="E328" i="2"/>
  <c r="E317" i="2"/>
  <c r="D212" i="2"/>
  <c r="F85" i="2"/>
  <c r="G328" i="2"/>
  <c r="D683" i="2"/>
  <c r="D702" i="2"/>
  <c r="D704" i="2" s="1"/>
  <c r="D374" i="2"/>
  <c r="E374" i="2"/>
  <c r="D677" i="2"/>
  <c r="E18" i="2"/>
  <c r="E4" i="2" s="1"/>
  <c r="F682" i="2"/>
  <c r="F697" i="2" s="1"/>
  <c r="G676" i="2" l="1"/>
  <c r="G698" i="2"/>
  <c r="G699" i="2" s="1"/>
  <c r="D137" i="2"/>
  <c r="F137" i="2"/>
  <c r="F558" i="2" s="1"/>
  <c r="F675" i="2" s="1"/>
  <c r="F678" i="2" s="1"/>
  <c r="E137" i="2"/>
  <c r="E558" i="2" s="1"/>
  <c r="E571" i="2" s="1"/>
  <c r="E693" i="2" s="1"/>
  <c r="G690" i="2"/>
  <c r="G692" i="2" s="1"/>
  <c r="F681" i="2"/>
  <c r="F690" i="2" s="1"/>
  <c r="F692" i="2" s="1"/>
  <c r="D699" i="2"/>
  <c r="E699" i="2"/>
  <c r="E681" i="2"/>
  <c r="E686" i="2" s="1"/>
  <c r="D558" i="2"/>
  <c r="D675" i="2" s="1"/>
  <c r="D678" i="2" s="1"/>
  <c r="G137" i="2"/>
  <c r="G558" i="2" s="1"/>
  <c r="G571" i="2" s="1"/>
  <c r="G693" i="2" s="1"/>
  <c r="F699" i="2"/>
  <c r="D686" i="2"/>
  <c r="D690" i="2"/>
  <c r="D692" i="2" s="1"/>
  <c r="G694" i="2" l="1"/>
  <c r="G705" i="2" s="1"/>
  <c r="F686" i="2"/>
  <c r="F687" i="2" s="1"/>
  <c r="E690" i="2"/>
  <c r="E692" i="2" s="1"/>
  <c r="E694" i="2" s="1"/>
  <c r="E705" i="2" s="1"/>
  <c r="F571" i="2"/>
  <c r="F693" i="2" s="1"/>
  <c r="F694" i="2" s="1"/>
  <c r="F705" i="2" s="1"/>
  <c r="D571" i="2"/>
  <c r="D693" i="2" s="1"/>
  <c r="D694" i="2" s="1"/>
  <c r="D705" i="2" s="1"/>
  <c r="G675" i="2"/>
  <c r="G678" i="2" s="1"/>
  <c r="G687" i="2" s="1"/>
  <c r="D687" i="2"/>
  <c r="E675" i="2"/>
  <c r="E678" i="2" s="1"/>
  <c r="E687" i="2" s="1"/>
  <c r="L3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Lacka</author>
  </authors>
  <commentList>
    <comment ref="C2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Marek Lacka:</t>
        </r>
        <r>
          <rPr>
            <sz val="9"/>
            <color indexed="81"/>
            <rFont val="Tahoma"/>
            <family val="2"/>
          </rPr>
          <t xml:space="preserve">
Preverit - M Smeja vvstup do MS? K Sama Chalupku
</t>
        </r>
      </text>
    </comment>
  </commentList>
</comments>
</file>

<file path=xl/sharedStrings.xml><?xml version="1.0" encoding="utf-8"?>
<sst xmlns="http://schemas.openxmlformats.org/spreadsheetml/2006/main" count="1646" uniqueCount="701">
  <si>
    <t xml:space="preserve">Bežné príjmy </t>
  </si>
  <si>
    <t>Skutočnosť</t>
  </si>
  <si>
    <t>Zdroj</t>
  </si>
  <si>
    <t xml:space="preserve">Daňové príjmy </t>
  </si>
  <si>
    <t>Výn. dane z príj.  pouk. územ. samos.</t>
  </si>
  <si>
    <t>Daň z nehnuteľností</t>
  </si>
  <si>
    <t xml:space="preserve">Daň  z pozemkov </t>
  </si>
  <si>
    <t>Daň zo stavieb</t>
  </si>
  <si>
    <t>Daň z bytov</t>
  </si>
  <si>
    <t xml:space="preserve">Daň. príjmy - dane za špecific. služby  </t>
  </si>
  <si>
    <t xml:space="preserve">Daň za psa </t>
  </si>
  <si>
    <t>Daň za ubytovanie</t>
  </si>
  <si>
    <t>211-212</t>
  </si>
  <si>
    <t xml:space="preserve">Príjmy z prenajatých pozemkov </t>
  </si>
  <si>
    <t>221-229</t>
  </si>
  <si>
    <t>Pokuty a sankcie</t>
  </si>
  <si>
    <t>Za znečisťovanie ovzdušia</t>
  </si>
  <si>
    <t>Za predaj výrob. tovarov a služieb</t>
  </si>
  <si>
    <t xml:space="preserve">Za prebytočný hnuteľný majetok </t>
  </si>
  <si>
    <t>Úroky z vkladov a pod.</t>
  </si>
  <si>
    <t xml:space="preserve">Ostatné príjmy </t>
  </si>
  <si>
    <t>Z náhrad poistného plnenia</t>
  </si>
  <si>
    <t xml:space="preserve">Granty a transfery </t>
  </si>
  <si>
    <t xml:space="preserve">Dotácie na RP a motivač.príspevok </t>
  </si>
  <si>
    <t xml:space="preserve">Cestovné žiakov </t>
  </si>
  <si>
    <t xml:space="preserve">Dotácia pre MŠ PK </t>
  </si>
  <si>
    <t>Bežné príjmy spolu</t>
  </si>
  <si>
    <t xml:space="preserve">Kapitálové príjmy </t>
  </si>
  <si>
    <t xml:space="preserve">Skutočnosť </t>
  </si>
  <si>
    <t>Kapitálové príjmy</t>
  </si>
  <si>
    <t xml:space="preserve">Príjem z predaja kapit.aktív </t>
  </si>
  <si>
    <t xml:space="preserve">Z predaja pozemkov </t>
  </si>
  <si>
    <t>321-322</t>
  </si>
  <si>
    <t>Tuzemské kapit. granty a transfery</t>
  </si>
  <si>
    <t>Kapitálové príjmy spolu</t>
  </si>
  <si>
    <t>Príjmové finančné operácie</t>
  </si>
  <si>
    <t>Príjmy z ostat. FO</t>
  </si>
  <si>
    <t>Zostatok prostried. z predch.rokov</t>
  </si>
  <si>
    <t xml:space="preserve">Prevod prostriedkov z rezer.fondu obce </t>
  </si>
  <si>
    <t xml:space="preserve">Prevod prostriedkov z ostat.fondov obce </t>
  </si>
  <si>
    <t>Bežné príjmy</t>
  </si>
  <si>
    <t>Príjmové finačné operácie</t>
  </si>
  <si>
    <t>Vlastné príjmy RO s právnou subjektivitou</t>
  </si>
  <si>
    <t xml:space="preserve">Rozpočtové príjmy spolu </t>
  </si>
  <si>
    <t xml:space="preserve">Bežný rozpočet </t>
  </si>
  <si>
    <t>V ý d a v k y</t>
  </si>
  <si>
    <t>Zdr.</t>
  </si>
  <si>
    <t>Mzdy,platy, sl.príj. a ostat.osob.vyrov.</t>
  </si>
  <si>
    <t>Tarifné platy, zakladný plat</t>
  </si>
  <si>
    <t>Príplatky - osobný</t>
  </si>
  <si>
    <t>Príplatok za riadenie</t>
  </si>
  <si>
    <t>Odmeny</t>
  </si>
  <si>
    <t>Dovolenka</t>
  </si>
  <si>
    <t>Poistné a príspevok do poisťovní</t>
  </si>
  <si>
    <t>621-623</t>
  </si>
  <si>
    <t>Poistné do zdravotných poisťovní</t>
  </si>
  <si>
    <t>Na starobné poistenie</t>
  </si>
  <si>
    <t>Urazové poistenie</t>
  </si>
  <si>
    <t>Invalidné poistenie</t>
  </si>
  <si>
    <t>Na poistenie v nezamestnanosti</t>
  </si>
  <si>
    <t>Tovary a služby</t>
  </si>
  <si>
    <t>Cestovné náhrady</t>
  </si>
  <si>
    <t xml:space="preserve">Cestovné tuzemské </t>
  </si>
  <si>
    <t>Cestovné zahraničné</t>
  </si>
  <si>
    <t>Energie, voda a komunikácie</t>
  </si>
  <si>
    <t>Energie - spotreba elek.energie</t>
  </si>
  <si>
    <t>Vodné a stočné</t>
  </si>
  <si>
    <t>Poštovné a telekomunikačné služby</t>
  </si>
  <si>
    <t>Materiál</t>
  </si>
  <si>
    <t>Interierové vybavenie</t>
  </si>
  <si>
    <t>Výpočtová technika</t>
  </si>
  <si>
    <t>Všeobecný materiál</t>
  </si>
  <si>
    <t>Reprezentačné</t>
  </si>
  <si>
    <t>Dopravné</t>
  </si>
  <si>
    <t>Servis,údržba,opravy,výdavky s tým spoj.</t>
  </si>
  <si>
    <t>Poistenie</t>
  </si>
  <si>
    <t xml:space="preserve">Rutinná a  štandardná údržba </t>
  </si>
  <si>
    <t>Interierového vybavenia</t>
  </si>
  <si>
    <t xml:space="preserve">Výpočtovej techniky </t>
  </si>
  <si>
    <t>Prev. strojov a prístrojov</t>
  </si>
  <si>
    <t>Špeciál.strojov a prístrojov  výpoč.techn.</t>
  </si>
  <si>
    <t>Budov,objektov alebo ich častí</t>
  </si>
  <si>
    <t>Nájomné za nájom</t>
  </si>
  <si>
    <t>Budov, objektov alebo ich častí</t>
  </si>
  <si>
    <t>Služby</t>
  </si>
  <si>
    <t xml:space="preserve">Školenia a kurzy </t>
  </si>
  <si>
    <t>Špeciálne služby</t>
  </si>
  <si>
    <t>Štúdie a expertízy</t>
  </si>
  <si>
    <t>Poplatky a odvody</t>
  </si>
  <si>
    <t>Stravovanie</t>
  </si>
  <si>
    <t>Poistenie - majetkové</t>
  </si>
  <si>
    <t>Odmeny a príspevky - poslanci</t>
  </si>
  <si>
    <t>Transf. jednotl. a nezisk.organizáciam</t>
  </si>
  <si>
    <t>Nemocenské dávky</t>
  </si>
  <si>
    <t xml:space="preserve">Odstupné  </t>
  </si>
  <si>
    <t>O1.1.2</t>
  </si>
  <si>
    <t>O1.3.3</t>
  </si>
  <si>
    <t>Mzdy,platy, sl.príjmy, a ostat.osob.vyrov.</t>
  </si>
  <si>
    <t>Na poistenie do rezerv.fondu solidarity</t>
  </si>
  <si>
    <t>Energie</t>
  </si>
  <si>
    <t>O1.6.0</t>
  </si>
  <si>
    <t xml:space="preserve">Materiál </t>
  </si>
  <si>
    <t>Rutinná a štandardná údržba</t>
  </si>
  <si>
    <t xml:space="preserve">Služby </t>
  </si>
  <si>
    <t>O1.7.0</t>
  </si>
  <si>
    <t xml:space="preserve">Transakcie verejného dlhu </t>
  </si>
  <si>
    <t>Splácanie úrokov v tuzemsku</t>
  </si>
  <si>
    <t>O1.8.0</t>
  </si>
  <si>
    <t>Transfery jednostlivcom</t>
  </si>
  <si>
    <t>Príspevky na členské príspevky</t>
  </si>
  <si>
    <t>O3.1.0</t>
  </si>
  <si>
    <t>Policajné služby - MsP</t>
  </si>
  <si>
    <t xml:space="preserve">MsP spolu </t>
  </si>
  <si>
    <t>Príplatky za soboty a nedele + nočný</t>
  </si>
  <si>
    <t>Príplatky za nadčas</t>
  </si>
  <si>
    <t>Príplatok osobitný</t>
  </si>
  <si>
    <t>Odvod do nemocen. poistenia</t>
  </si>
  <si>
    <t>Telekomunikačná technika</t>
  </si>
  <si>
    <t>Nákup rovnošiat</t>
  </si>
  <si>
    <t>Všeobecné služby</t>
  </si>
  <si>
    <t xml:space="preserve">Špeciálne služby servis KS </t>
  </si>
  <si>
    <t>Transfery jednotlivcom</t>
  </si>
  <si>
    <t>Kamerový systém -prevádzka</t>
  </si>
  <si>
    <t>Mzdy</t>
  </si>
  <si>
    <t xml:space="preserve">Opravy a údržba  </t>
  </si>
  <si>
    <t>O3.2.0</t>
  </si>
  <si>
    <t>Ochrana pred požiarmi - Pož. ochr.</t>
  </si>
  <si>
    <t>Energia, voda a komunikácie</t>
  </si>
  <si>
    <t>Spotreba plynu</t>
  </si>
  <si>
    <t>Poštové a telekomunikačné služby</t>
  </si>
  <si>
    <t>Prevádzkové stroje a zariadenie</t>
  </si>
  <si>
    <t>Špeciálne stroje, prístroje a zariadenia</t>
  </si>
  <si>
    <t>Pracovné odevy - rovnošaty</t>
  </si>
  <si>
    <t>Palivo, mazivá, oleje, špeciál.kvapaliny</t>
  </si>
  <si>
    <t>Servis, júdržba, opravy a výdavky</t>
  </si>
  <si>
    <t>Zákonné poistenie</t>
  </si>
  <si>
    <t>Opravy budovy, obj. alebo ich častí</t>
  </si>
  <si>
    <t>Školenia,  kurzy a  semináre</t>
  </si>
  <si>
    <t>Poistné - požiarnici</t>
  </si>
  <si>
    <t>Odmeny členov DPZ</t>
  </si>
  <si>
    <t>O4.1.2</t>
  </si>
  <si>
    <t xml:space="preserve">Všeobecný materiál </t>
  </si>
  <si>
    <t>O4.5.1</t>
  </si>
  <si>
    <t>Cestná doprava - komun. a doprava</t>
  </si>
  <si>
    <t>Budov objektov alebo ich častí</t>
  </si>
  <si>
    <t>Nakladanie s odpadmi</t>
  </si>
  <si>
    <t>Propagácia reklama</t>
  </si>
  <si>
    <t>Nakladanie s odpadovými vodami</t>
  </si>
  <si>
    <t>O5.4.0</t>
  </si>
  <si>
    <t>Ochrana prírody a krajiny</t>
  </si>
  <si>
    <t>Všeobecný materiál - deratizácia</t>
  </si>
  <si>
    <t xml:space="preserve">Všeobecné služby </t>
  </si>
  <si>
    <t>O6.2.0</t>
  </si>
  <si>
    <t xml:space="preserve">Energia, voda a komunikácie </t>
  </si>
  <si>
    <t xml:space="preserve">Spotreba EN </t>
  </si>
  <si>
    <t xml:space="preserve">Vodné a stočné </t>
  </si>
  <si>
    <t xml:space="preserve">Rutinná a štandartná údržba </t>
  </si>
  <si>
    <t>Prevádzkových strojov a zariadení</t>
  </si>
  <si>
    <t xml:space="preserve">Všeobecné služby  </t>
  </si>
  <si>
    <t xml:space="preserve">Nájom pozem. Cintorín </t>
  </si>
  <si>
    <t>Ostatné platby</t>
  </si>
  <si>
    <t>O6.4.0</t>
  </si>
  <si>
    <t>Verejné osvetlenie</t>
  </si>
  <si>
    <t>Energie,voda, komunikácie</t>
  </si>
  <si>
    <t>Spotreba EN  na VO</t>
  </si>
  <si>
    <t xml:space="preserve">Rutinná a štandardná údržba </t>
  </si>
  <si>
    <t>O6.6.0</t>
  </si>
  <si>
    <t>Energie,voda a komunikácie</t>
  </si>
  <si>
    <t>Budov, objektov</t>
  </si>
  <si>
    <t>O7.6.0</t>
  </si>
  <si>
    <t>Zdravotníctvo - zdravotné stredisko</t>
  </si>
  <si>
    <t>Mzdy,platy, sl.príj. a ostat.osob.vyr.</t>
  </si>
  <si>
    <t xml:space="preserve">Energie EN </t>
  </si>
  <si>
    <t>Energie - plyn</t>
  </si>
  <si>
    <t>Tepelná energia</t>
  </si>
  <si>
    <t>Poštovné a telekomunikáčané služby</t>
  </si>
  <si>
    <t>Prevádzkové zariadenia</t>
  </si>
  <si>
    <t>Všeobecný materiál - čistiace potreby</t>
  </si>
  <si>
    <t xml:space="preserve">Špeciálne služby - revízie </t>
  </si>
  <si>
    <t>OON</t>
  </si>
  <si>
    <t>O8.2.0</t>
  </si>
  <si>
    <t>Transfery v rámci sektora VS</t>
  </si>
  <si>
    <t>Klubové zariadenia - Klub dôchodcov</t>
  </si>
  <si>
    <t xml:space="preserve">Knihy a časopisy </t>
  </si>
  <si>
    <t>Prepravné a nájom doprav.prostriedkov</t>
  </si>
  <si>
    <t xml:space="preserve">Transfery nemoc. dávky  </t>
  </si>
  <si>
    <t>O8.3.0</t>
  </si>
  <si>
    <t>Opravy prevádzkov. strojov a zariadení</t>
  </si>
  <si>
    <t>O8.4.0</t>
  </si>
  <si>
    <t>Spoločenské služby - Sobášne siene</t>
  </si>
  <si>
    <t xml:space="preserve">Nákup kníh - sob. siene </t>
  </si>
  <si>
    <t>Naturálne mzdy - ošatné ZPOZ</t>
  </si>
  <si>
    <t>Základné vzdelanie</t>
  </si>
  <si>
    <t>Sociálne zabezepčenie - staroba</t>
  </si>
  <si>
    <t>Ďalšie sociálne služby</t>
  </si>
  <si>
    <t>Všeobecné služby - opatr.služ. Venia</t>
  </si>
  <si>
    <t xml:space="preserve"> Transfery jednotlivcom</t>
  </si>
  <si>
    <t>Jednorázové fina.výpomoci + odpad</t>
  </si>
  <si>
    <t>Sociálne dávky</t>
  </si>
  <si>
    <t>10.4.0.3</t>
  </si>
  <si>
    <t>Ďalšie sociálne služby - rodina a deti</t>
  </si>
  <si>
    <t>Náhrady - RP</t>
  </si>
  <si>
    <t>Dávky v hmot.núdzi, školské potreby</t>
  </si>
  <si>
    <t>O9111</t>
  </si>
  <si>
    <t xml:space="preserve">Bežné výdavky mesto + školstvo </t>
  </si>
  <si>
    <t>Kapitálové výdavky</t>
  </si>
  <si>
    <t xml:space="preserve">Výdavky verejnej správy </t>
  </si>
  <si>
    <t>Všeobecná a pracovná oblasť</t>
  </si>
  <si>
    <t>O4.4.3</t>
  </si>
  <si>
    <t>Výstavba</t>
  </si>
  <si>
    <t>Projektové práce</t>
  </si>
  <si>
    <t>Rozvoj obcí</t>
  </si>
  <si>
    <t>Komunikácie a doprava</t>
  </si>
  <si>
    <t>O9.1.1.1</t>
  </si>
  <si>
    <t xml:space="preserve">Predškolská výchova </t>
  </si>
  <si>
    <t>O9.1.2</t>
  </si>
  <si>
    <t>Kapit. výdavky spolu mesto</t>
  </si>
  <si>
    <t>O9.1.1</t>
  </si>
  <si>
    <t>Predškolská  výchova</t>
  </si>
  <si>
    <t>Kapit.výdav. spolu mesto + školy</t>
  </si>
  <si>
    <t>Výdavkové finančné operácie</t>
  </si>
  <si>
    <t xml:space="preserve">Rekapitulácia </t>
  </si>
  <si>
    <t xml:space="preserve">Bežné výdavky spolu </t>
  </si>
  <si>
    <t>Kapitálové výdavky spolu</t>
  </si>
  <si>
    <t xml:space="preserve">Rozpočtované výdavky spolu </t>
  </si>
  <si>
    <t xml:space="preserve">Hospodárenie cekom </t>
  </si>
  <si>
    <t>Príjmy bežného rozpočtu</t>
  </si>
  <si>
    <t xml:space="preserve">Príjmy VZ - školstvo </t>
  </si>
  <si>
    <t xml:space="preserve">Spolu bežné príjmy </t>
  </si>
  <si>
    <t xml:space="preserve">Bežné výdavky spolu mesto a  OK, PK </t>
  </si>
  <si>
    <t>Rozdiel ( prebytok hospodárenia )</t>
  </si>
  <si>
    <t xml:space="preserve">Príjmy kapitálové rozpočtu </t>
  </si>
  <si>
    <t>Výdavky kapitálové rozpočtu</t>
  </si>
  <si>
    <t xml:space="preserve">Rozdiel hospodárenia ( schodok ) </t>
  </si>
  <si>
    <t xml:space="preserve">Výdavky FO </t>
  </si>
  <si>
    <t xml:space="preserve">Rozdiel hospodárenia </t>
  </si>
  <si>
    <t>Špeciál.strojov softveru</t>
  </si>
  <si>
    <t>Evidencia obyvateľstva</t>
  </si>
  <si>
    <t>11S</t>
  </si>
  <si>
    <t>Rekapitulácia RP</t>
  </si>
  <si>
    <t>Prísp.do dopl. dôchod.poisť.</t>
  </si>
  <si>
    <t>Finačné operácie</t>
  </si>
  <si>
    <t xml:space="preserve">Príspevok na splašky  </t>
  </si>
  <si>
    <t>Príspevok na soci.taxi</t>
  </si>
  <si>
    <t>637/620</t>
  </si>
  <si>
    <t>O.4.9.0</t>
  </si>
  <si>
    <t xml:space="preserve">Tovary a služby </t>
  </si>
  <si>
    <t xml:space="preserve">Špeciálne služby </t>
  </si>
  <si>
    <t>Dotácia na školské potreby</t>
  </si>
  <si>
    <t>Dotácia z nevýhod.prostredia</t>
  </si>
  <si>
    <t xml:space="preserve">Dotácia komunikácie </t>
  </si>
  <si>
    <t>Služby ostatné</t>
  </si>
  <si>
    <t>OON a odvody do fondov</t>
  </si>
  <si>
    <t xml:space="preserve">Nemocenské dávky a odstupné </t>
  </si>
  <si>
    <t>Nákup odpadových nádob</t>
  </si>
  <si>
    <t xml:space="preserve">Príspevok  PO </t>
  </si>
  <si>
    <t xml:space="preserve">Dotácie stavebný úrad </t>
  </si>
  <si>
    <t xml:space="preserve">Príspevok  CVČ </t>
  </si>
  <si>
    <t>Rev.a kontroly + ostat.služby HS</t>
  </si>
  <si>
    <t>skutočnosť</t>
  </si>
  <si>
    <t>611/620</t>
  </si>
  <si>
    <t xml:space="preserve">Odmeny a odvody do fondov </t>
  </si>
  <si>
    <t>O1.1.1.</t>
  </si>
  <si>
    <t>637027/620</t>
  </si>
  <si>
    <t>O4.5.1.</t>
  </si>
  <si>
    <t>10.2.0.</t>
  </si>
  <si>
    <t>Rodina a deti</t>
  </si>
  <si>
    <t>10.4.0.</t>
  </si>
  <si>
    <t>111/41</t>
  </si>
  <si>
    <t>Komunikačná infraštruktúra</t>
  </si>
  <si>
    <t>leasing</t>
  </si>
  <si>
    <t>Splátky úveru  rozvoj mesta</t>
  </si>
  <si>
    <t>131F</t>
  </si>
  <si>
    <t>Zostatok prostried. z predch.rokov  dar</t>
  </si>
  <si>
    <t>Odpad</t>
  </si>
  <si>
    <t>Sporenie</t>
  </si>
  <si>
    <t xml:space="preserve">Prepravné a nájom </t>
  </si>
  <si>
    <t>Príspevok pre PO VPS - cintorín</t>
  </si>
  <si>
    <t xml:space="preserve">Občianskym združenia a nadáciam </t>
  </si>
  <si>
    <t>Cestná doprava - Pozemné komunikácie</t>
  </si>
  <si>
    <t>Príspevok pre VPS p.o.</t>
  </si>
  <si>
    <t>Finančné a rozpočtové záležitosti</t>
  </si>
  <si>
    <t>Všeobecné verejné služby inde neklasifikované (voľby )</t>
  </si>
  <si>
    <t>Transfery všeobecnej povahy medzi rôznymi úrovňami verejnej správy</t>
  </si>
  <si>
    <t>Príspevky</t>
  </si>
  <si>
    <t>Odpadové hospodárstvo - organizácie</t>
  </si>
  <si>
    <t xml:space="preserve">Dotácia pre TSS, s.r.o. </t>
  </si>
  <si>
    <t xml:space="preserve">Príspevok </t>
  </si>
  <si>
    <t>Rozvoj obcí - údržba majetku mesta</t>
  </si>
  <si>
    <t>Nájomné</t>
  </si>
  <si>
    <t>Bývanie a občianska vybavenosť inde neklasifikovaná</t>
  </si>
  <si>
    <t>08.6.0</t>
  </si>
  <si>
    <t>Kultúra inde neklasifikovaná - knižnica</t>
  </si>
  <si>
    <t>Vysielacie služby - Miestny rozhlas</t>
  </si>
  <si>
    <t>Odvody</t>
  </si>
  <si>
    <t>Údržba výpočtovej techniky</t>
  </si>
  <si>
    <t>Elektrická energia</t>
  </si>
  <si>
    <t xml:space="preserve">Špeciálne služby - revízie, služby, ... </t>
  </si>
  <si>
    <t>školenia a kurzy</t>
  </si>
  <si>
    <t>poistenie</t>
  </si>
  <si>
    <t>Telekomunikačné a poštové služby</t>
  </si>
  <si>
    <t>Transfer</t>
  </si>
  <si>
    <t>Transfery</t>
  </si>
  <si>
    <t>Iné činnosti miestneho hospodárstva</t>
  </si>
  <si>
    <t>Príspevok pre VPS - rozvoz stravy</t>
  </si>
  <si>
    <t>O1.1.1</t>
  </si>
  <si>
    <t>Hospodárenie celkom</t>
  </si>
  <si>
    <t>Prídel do sociálneho fondu</t>
  </si>
  <si>
    <t xml:space="preserve">Bežné výdavky  mesto  </t>
  </si>
  <si>
    <t>Ochrana prírody a krajiny VPS</t>
  </si>
  <si>
    <t>Iné všeobcené služby Matrika</t>
  </si>
  <si>
    <t>Výstavba Parkoviska pri Zdravotnom Stredisku</t>
  </si>
  <si>
    <t>Rekonštruk. kom..Gaštanová</t>
  </si>
  <si>
    <t>Príjmové FO  RO</t>
  </si>
  <si>
    <t>41/46</t>
  </si>
  <si>
    <t>Mzdy paty, sl.prríj.  a ostat osob.vyrov.</t>
  </si>
  <si>
    <t>Základný  plat</t>
  </si>
  <si>
    <t xml:space="preserve">Osobný príplatok </t>
  </si>
  <si>
    <t>Osobné vyrovnania</t>
  </si>
  <si>
    <t xml:space="preserve">Poistné a príspevok do poisťovní </t>
  </si>
  <si>
    <t xml:space="preserve">Zdravotné poistenie všeobec .ZP </t>
  </si>
  <si>
    <t>Ostatné zdravotné poisťovne</t>
  </si>
  <si>
    <t xml:space="preserve">Nemocenské poistenie </t>
  </si>
  <si>
    <t>Starobné poistenie</t>
  </si>
  <si>
    <t>Úrazové poistenie</t>
  </si>
  <si>
    <t>Odvod poistenie v nezamestnanosti</t>
  </si>
  <si>
    <t>Odvod do fondu rezerv</t>
  </si>
  <si>
    <t>O310</t>
  </si>
  <si>
    <t>Špeciálne stroje - kamerový systém</t>
  </si>
  <si>
    <t>Z výťažkov lot. a iných podob. hier</t>
  </si>
  <si>
    <t>Dotácia  za opatrovateľskú službu</t>
  </si>
  <si>
    <t>Dotácia PZ hasiči</t>
  </si>
  <si>
    <t>Dotácia zo ŠR na mzdy  UPSVaR + kamerový systém</t>
  </si>
  <si>
    <t>Príplatky</t>
  </si>
  <si>
    <t>Konkurzy a súťaže</t>
  </si>
  <si>
    <t xml:space="preserve">Propagácia a reklama </t>
  </si>
  <si>
    <t xml:space="preserve">Telekominikačná infraštruktúra </t>
  </si>
  <si>
    <t>Odmeny zamest.mimo prac.pomeru OON</t>
  </si>
  <si>
    <t xml:space="preserve">Nadstavba ZŠ </t>
  </si>
  <si>
    <t>Kultúrne služby</t>
  </si>
  <si>
    <t xml:space="preserve">Prev. stroje a prístroje </t>
  </si>
  <si>
    <t>Propagácia, reklama</t>
  </si>
  <si>
    <t>Príspevok ACR</t>
  </si>
  <si>
    <t xml:space="preserve">Spl. ostat. veriteľovi </t>
  </si>
  <si>
    <t>Tarifné platy, základný plat</t>
  </si>
  <si>
    <t xml:space="preserve">Daň za užívanie verej. priestranstva </t>
  </si>
  <si>
    <t xml:space="preserve">Voj. hroby </t>
  </si>
  <si>
    <t>Špeciálne služby mimo právnych služieb</t>
  </si>
  <si>
    <t>Špeciálne služby právnici</t>
  </si>
  <si>
    <t>Odvody do fondov</t>
  </si>
  <si>
    <t>Interiérové vybavenie</t>
  </si>
  <si>
    <t>Softver - licencie</t>
  </si>
  <si>
    <t xml:space="preserve">VPS nad rámec vecného plnenia </t>
  </si>
  <si>
    <t>Výstavba chodníka Zeleznična</t>
  </si>
  <si>
    <t>O820</t>
  </si>
  <si>
    <t>Kultúrna činnosť</t>
  </si>
  <si>
    <t>VAK - odstredivka</t>
  </si>
  <si>
    <t xml:space="preserve">OON - pamiatkové komisia </t>
  </si>
  <si>
    <t>Oprava mestského parkoviska pri MŠ J Kráľa</t>
  </si>
  <si>
    <t>VPS prispevok statická sanácía Borník</t>
  </si>
  <si>
    <t>O950</t>
  </si>
  <si>
    <t>Reprez. - kult. podujatia organ. mestom</t>
  </si>
  <si>
    <t>Stupavské nov. vydanie MsZ - prípr. a tlač</t>
  </si>
  <si>
    <t xml:space="preserve">Skuočnoť </t>
  </si>
  <si>
    <t>Poplatky a odvody - pokuty a penále</t>
  </si>
  <si>
    <t xml:space="preserve">Všeobecný materiál  - ZŠ vybavenie ŠJ </t>
  </si>
  <si>
    <t xml:space="preserve">Príspevok na kapitál Vak odstredivka </t>
  </si>
  <si>
    <t xml:space="preserve">Príjem separovaý zber </t>
  </si>
  <si>
    <t xml:space="preserve">Ostatné osobné vyrovnania </t>
  </si>
  <si>
    <t>Všeobecné služby - dot.VUC</t>
  </si>
  <si>
    <t>Všeobecné sužby</t>
  </si>
  <si>
    <t xml:space="preserve">Nákup odpadových nádob - dotácia </t>
  </si>
  <si>
    <t>Daň za užívania verej.pries. Dni zelá</t>
  </si>
  <si>
    <t xml:space="preserve">Opravy a údržba kanal. siete a ČOV  </t>
  </si>
  <si>
    <t>Budov, objektov a pod. ZŠ rekon.EN</t>
  </si>
  <si>
    <t>Všeobecné služby - dažď.vody</t>
  </si>
  <si>
    <t>Náhrady za výrub drevín</t>
  </si>
  <si>
    <t>Príjmové finačné operácie  RO</t>
  </si>
  <si>
    <t>Nákup kníh</t>
  </si>
  <si>
    <t xml:space="preserve">Transfery </t>
  </si>
  <si>
    <t xml:space="preserve">členské a ND </t>
  </si>
  <si>
    <t xml:space="preserve">Rekonštruk.ZŠ ŠJ </t>
  </si>
  <si>
    <t xml:space="preserve">Ostatné výdavkové finan.op. IOMO </t>
  </si>
  <si>
    <t xml:space="preserve">Dotácie projekt moder. učební   </t>
  </si>
  <si>
    <t>1AM1</t>
  </si>
  <si>
    <t>Reprezen. výdavky na kult. činnosti</t>
  </si>
  <si>
    <t xml:space="preserve">Rekonštrukcia  miestnych  komunik. </t>
  </si>
  <si>
    <t>PP  -územný plán zmeny a doplnky</t>
  </si>
  <si>
    <t>Náhrady - rekreačné poukazy</t>
  </si>
  <si>
    <t xml:space="preserve">Ľadová plocha príprava terénu </t>
  </si>
  <si>
    <t>Dotácia na stravu ZŠ</t>
  </si>
  <si>
    <t xml:space="preserve">Dot. na pren. kompetencie </t>
  </si>
  <si>
    <t xml:space="preserve">Finančná zábezpeka </t>
  </si>
  <si>
    <t>Náhrady</t>
  </si>
  <si>
    <t>1AM1,2</t>
  </si>
  <si>
    <t>41/111</t>
  </si>
  <si>
    <t xml:space="preserve">Príjem z návrat.fin. výpomocí </t>
  </si>
  <si>
    <t>3AC1</t>
  </si>
  <si>
    <t>Vratky dotácií ŠR strava</t>
  </si>
  <si>
    <t xml:space="preserve">Príspevok jedn. dietná strava </t>
  </si>
  <si>
    <t>pohreby</t>
  </si>
  <si>
    <t>Výkup pozemkov a budova ŽS</t>
  </si>
  <si>
    <t>Rekonštrukcia obecný dom Mást</t>
  </si>
  <si>
    <t>Vodozádržné opatrenia</t>
  </si>
  <si>
    <t>Manká a škody pokuty dane</t>
  </si>
  <si>
    <t xml:space="preserve">PD Trojerové kúria </t>
  </si>
  <si>
    <t xml:space="preserve">                         -     </t>
  </si>
  <si>
    <t>Verejná zbierka</t>
  </si>
  <si>
    <t>72f</t>
  </si>
  <si>
    <t xml:space="preserve">IOMO </t>
  </si>
  <si>
    <t xml:space="preserve">                            -     </t>
  </si>
  <si>
    <t>Daň z príjmov</t>
  </si>
  <si>
    <t>O2.2.0</t>
  </si>
  <si>
    <t>Civilná ochrana</t>
  </si>
  <si>
    <t xml:space="preserve">Špeciálny materiál </t>
  </si>
  <si>
    <t>špeciálne služby</t>
  </si>
  <si>
    <t>Vodné a stočné Bezručová</t>
  </si>
  <si>
    <t>Jednorázové fina.výpomoci + pohreby</t>
  </si>
  <si>
    <t>Dotácia asistent učiteľa</t>
  </si>
  <si>
    <t>Dotácia COVID</t>
  </si>
  <si>
    <t>131K</t>
  </si>
  <si>
    <t>Zostatok prostried. z predch.rokov projekty</t>
  </si>
  <si>
    <t>Zostatok prostried. z predch.rokov ŠJ</t>
  </si>
  <si>
    <t xml:space="preserve">Úver krátkodobý </t>
  </si>
  <si>
    <t>MK Obora</t>
  </si>
  <si>
    <t>MK Záhradná ul.</t>
  </si>
  <si>
    <t>MK Agatová ul.</t>
  </si>
  <si>
    <t>MK Kalvárska</t>
  </si>
  <si>
    <t>MK Slovenská</t>
  </si>
  <si>
    <t>MK Lúčna</t>
  </si>
  <si>
    <t>Modernizácia CMZ</t>
  </si>
  <si>
    <t>MK Železničná chodník</t>
  </si>
  <si>
    <t>Vybavenie učební</t>
  </si>
  <si>
    <t>Modernizácia učební stav.práce</t>
  </si>
  <si>
    <t xml:space="preserve">Splátky úveru </t>
  </si>
  <si>
    <t xml:space="preserve">Skustočnoť </t>
  </si>
  <si>
    <t>Ľadová plocha</t>
  </si>
  <si>
    <t>Výdavky verej.správy - O b c e  Výkonné a zákonodarné orgány obce</t>
  </si>
  <si>
    <t>Poplatok za miestny rozvoj</t>
  </si>
  <si>
    <t>Nedaň. príj. - príj. z podn. a z vlast.majet.</t>
  </si>
  <si>
    <t>Nedaň.príj. - admin.popl. a iné popl. a pl.</t>
  </si>
  <si>
    <t xml:space="preserve">Ďalšie administratívne poplatky </t>
  </si>
  <si>
    <t>Úroky z účtov finančného hospodárenia</t>
  </si>
  <si>
    <t>Dotácie deti v HN</t>
  </si>
  <si>
    <t>Dot. na pren. kompetencie  vzdel. pouk.</t>
  </si>
  <si>
    <t xml:space="preserve">Dotácia nadstavba panelová ZŠ </t>
  </si>
  <si>
    <t>Zostatok prostriedkov - ÚPSV a rodiny a strava</t>
  </si>
  <si>
    <t>Zostatok prostried. z predch.rokov (strava)</t>
  </si>
  <si>
    <t>Granty, sponzor. dary a pod. Interreg</t>
  </si>
  <si>
    <t xml:space="preserve">Ned. príj. - popl. a plat. z nepriem. pred. </t>
  </si>
  <si>
    <t>Administratívne poplatky  (správne)</t>
  </si>
  <si>
    <t>(v eurách)</t>
  </si>
  <si>
    <t xml:space="preserve">Energie - spotreba  plynu </t>
  </si>
  <si>
    <t>Energie - spotreba elektr. energie</t>
  </si>
  <si>
    <t>Knihy,časopisy, noviny, učebnice, pomôcky</t>
  </si>
  <si>
    <t>Softvér a licencie</t>
  </si>
  <si>
    <t>Karty, známky</t>
  </si>
  <si>
    <t>Dane z úrokov</t>
  </si>
  <si>
    <t>Špeciálne služby - (auditorské služby)</t>
  </si>
  <si>
    <t>Sl. spojené s refer. Habánky-Háje</t>
  </si>
  <si>
    <t>Mzdy, platy, sl.príjmy a ostat. osob. vyrov.</t>
  </si>
  <si>
    <t xml:space="preserve">Transfery do zahraničia Interreg </t>
  </si>
  <si>
    <t xml:space="preserve">Špeciálne služby Interreg </t>
  </si>
  <si>
    <t xml:space="preserve">Dotácia Interreg </t>
  </si>
  <si>
    <t>Oprava / Cementarenská, Agátová, Marcheggská</t>
  </si>
  <si>
    <t>Mzdy, platy, sl.príj. a ostat. osob. vyrov.</t>
  </si>
  <si>
    <t>Skutočnosť 2018</t>
  </si>
  <si>
    <t>Skutočnosť 2019</t>
  </si>
  <si>
    <t>Skutočnosť 2020</t>
  </si>
  <si>
    <t>Rekapitulácia Bežný rozpočet</t>
  </si>
  <si>
    <t>Rekapitulácia Kapitálový rozpočet</t>
  </si>
  <si>
    <t>Rekapitulácia finančných operácií</t>
  </si>
  <si>
    <t>05.1.0</t>
  </si>
  <si>
    <t>05.2.0</t>
  </si>
  <si>
    <t>625003</t>
  </si>
  <si>
    <t>717002</t>
  </si>
  <si>
    <t>717001</t>
  </si>
  <si>
    <t>Príjmy FO a FO RO</t>
  </si>
  <si>
    <t>Skutočnosť 2021</t>
  </si>
  <si>
    <t>Návrh 2025</t>
  </si>
  <si>
    <t>Grant Interreg EÚ</t>
  </si>
  <si>
    <t>Granty Interreg ŠR</t>
  </si>
  <si>
    <t xml:space="preserve">Dotácia projekt  ZŠ </t>
  </si>
  <si>
    <t>633010</t>
  </si>
  <si>
    <t>Pracovné odevy</t>
  </si>
  <si>
    <t xml:space="preserve">Oprava chodník  Mlynská </t>
  </si>
  <si>
    <t xml:space="preserve">Oprava cesty Háje </t>
  </si>
  <si>
    <t xml:space="preserve">MK Štúrová </t>
  </si>
  <si>
    <t>Nadstavba panelovej ZŠ práce naviac</t>
  </si>
  <si>
    <t>713004</t>
  </si>
  <si>
    <t>711001</t>
  </si>
  <si>
    <t xml:space="preserve">Výkup pozemkov </t>
  </si>
  <si>
    <t>Dotácia Ukrajina</t>
  </si>
  <si>
    <t>Dotácia ZŠ havaria kúrenie</t>
  </si>
  <si>
    <t>Úver krátkodobý - preklenovací ZŠ</t>
  </si>
  <si>
    <t>Ostatné úvery  ZŠ</t>
  </si>
  <si>
    <t>637004</t>
  </si>
  <si>
    <t>Dni zelá hudobná skupina</t>
  </si>
  <si>
    <t>11UA</t>
  </si>
  <si>
    <t>1070</t>
  </si>
  <si>
    <t xml:space="preserve">Ukrajinci </t>
  </si>
  <si>
    <t xml:space="preserve">Zabezpečovací systém OD Mást </t>
  </si>
  <si>
    <t>713001</t>
  </si>
  <si>
    <t>Auto opatrovateľská slsužba</t>
  </si>
  <si>
    <t xml:space="preserve">Atletická dráha </t>
  </si>
  <si>
    <t>620</t>
  </si>
  <si>
    <t>630</t>
  </si>
  <si>
    <t>632001</t>
  </si>
  <si>
    <t>Spotreba elektrickej energie</t>
  </si>
  <si>
    <t>633006</t>
  </si>
  <si>
    <t>610</t>
  </si>
  <si>
    <t xml:space="preserve">Mzdy </t>
  </si>
  <si>
    <t xml:space="preserve">Noviny - ostatné príjmy </t>
  </si>
  <si>
    <t xml:space="preserve">Dotácia výstavba Ružová MŠ </t>
  </si>
  <si>
    <t>Výstavba MŠ Zvončeková ul.  5 %</t>
  </si>
  <si>
    <t>Daň za komun. odpady FO TKO -&gt; VPS</t>
  </si>
  <si>
    <t>Daň za komun. odpady PO TKO -&gt; VPS</t>
  </si>
  <si>
    <t>Dividendy BVS</t>
  </si>
  <si>
    <t>Príjem z prenajatého majetku VAK s.r.o.</t>
  </si>
  <si>
    <t>Z prenajat.budov. nebyt.priest. Zdrav stredisko</t>
  </si>
  <si>
    <t>Dotácia ŽP - Životné prostredie</t>
  </si>
  <si>
    <t>Dotácia MŠ Zvončeková</t>
  </si>
  <si>
    <t>Splátky úveru - prekleňovací úver</t>
  </si>
  <si>
    <t>Vypracovala : Ing. Katarína Tomkovičová,  Dana Drahošová  v spolupráci so správcami jednotlivých kapitol.</t>
  </si>
  <si>
    <t>641001</t>
  </si>
  <si>
    <t>72d</t>
  </si>
  <si>
    <t>Tovary a služby Ekocentrum</t>
  </si>
  <si>
    <t>Výstavba MŠ Zvončeková ul. Práce naviac</t>
  </si>
  <si>
    <t>Výstavba MŠ Zvončeková ul. EÚ</t>
  </si>
  <si>
    <t>Prístavba MŠ Ružová  EÚ</t>
  </si>
  <si>
    <t>Prístavba MŠ Ružová 5%</t>
  </si>
  <si>
    <t>Prístavba MŠ Ružová práce naviac</t>
  </si>
  <si>
    <t>Atletická dráha Fond na podporu športu</t>
  </si>
  <si>
    <t>Nadstavba panelovej ZŠ 5 %</t>
  </si>
  <si>
    <t>Nadstavba panelovej ZŠ  uver</t>
  </si>
  <si>
    <t>Skutočnosť 2022</t>
  </si>
  <si>
    <t>Očakávaná skutočnosť</t>
  </si>
  <si>
    <t>Návrh 2026</t>
  </si>
  <si>
    <t>Ddotácia opatrovateľská služba</t>
  </si>
  <si>
    <t xml:space="preserve">Dotácia Ukrajina ZŠ </t>
  </si>
  <si>
    <t xml:space="preserve">Dotácia  lyžiarsky kurz </t>
  </si>
  <si>
    <t xml:space="preserve">Edukačné pomôcky </t>
  </si>
  <si>
    <t>Dotácie sčítanie budov a bytov  - voľby</t>
  </si>
  <si>
    <t>72j</t>
  </si>
  <si>
    <t xml:space="preserve">Dotácia  atletická dráha  </t>
  </si>
  <si>
    <t xml:space="preserve">Rekonštrukcia CMZ </t>
  </si>
  <si>
    <t>Dotácia na stravu MŠ</t>
  </si>
  <si>
    <t>637037</t>
  </si>
  <si>
    <t>Vratka lyžiarsky kurz</t>
  </si>
  <si>
    <t xml:space="preserve">Príspevky podľa rozhod. MsZ  DHZ auto </t>
  </si>
  <si>
    <t>635006</t>
  </si>
  <si>
    <t>Opravy a údržba</t>
  </si>
  <si>
    <t>Tovary  a služby  Ružová  IT</t>
  </si>
  <si>
    <t xml:space="preserve">Tovary a služby   Zvončekova IT </t>
  </si>
  <si>
    <t>711004</t>
  </si>
  <si>
    <t xml:space="preserve">Auto opatrovateľská služba </t>
  </si>
  <si>
    <t>707002</t>
  </si>
  <si>
    <t>Osvetlenie priechodov ore chodcov</t>
  </si>
  <si>
    <t>642014</t>
  </si>
  <si>
    <t>Ukrajinci PO</t>
  </si>
  <si>
    <t xml:space="preserve">Ukrajinci  FO </t>
  </si>
  <si>
    <t>Finančné výpomoci  DSS</t>
  </si>
  <si>
    <t>Spolu školy</t>
  </si>
  <si>
    <t>Originálne kompetencie  - stravné</t>
  </si>
  <si>
    <t>Úroky z úveru  kanalizácia VUB  (r. 2016)</t>
  </si>
  <si>
    <t xml:space="preserve">Tov. a služby - MŠ  Jelenia </t>
  </si>
  <si>
    <t>Vzdelávanie + MŠ súkromná</t>
  </si>
  <si>
    <t xml:space="preserve">Informačné tabule </t>
  </si>
  <si>
    <t xml:space="preserve">Kuchyňa Zvončekova  MŠ </t>
  </si>
  <si>
    <t>Interier  Zvončekova Mš</t>
  </si>
  <si>
    <t xml:space="preserve">IKT Zvončekova MŠ </t>
  </si>
  <si>
    <t xml:space="preserve">Interier MŠ Ružová </t>
  </si>
  <si>
    <t xml:space="preserve">IKT Ružová  </t>
  </si>
  <si>
    <t xml:space="preserve">Kuchyňa ZŠ </t>
  </si>
  <si>
    <t xml:space="preserve">IKT Zš </t>
  </si>
  <si>
    <t>713003</t>
  </si>
  <si>
    <t xml:space="preserve">Oporný  múr Zvončekova </t>
  </si>
  <si>
    <t>Schválený rozpočet 2024</t>
  </si>
  <si>
    <t>Shválený rozpočet 2024</t>
  </si>
  <si>
    <t>Zmeny rozpočtu 2024</t>
  </si>
  <si>
    <t>Skutočnosť 2023</t>
  </si>
  <si>
    <t>Skutočnosť  2023</t>
  </si>
  <si>
    <t>Návrh 2027</t>
  </si>
  <si>
    <t xml:space="preserve">Opatrovateľky  stabil. Príspevok  </t>
  </si>
  <si>
    <t xml:space="preserve">Dotácie negat. účinky inflácie </t>
  </si>
  <si>
    <t>Dotácie negat.účinky inflácie + energie 19</t>
  </si>
  <si>
    <t xml:space="preserve">Dotácia cyklostojany </t>
  </si>
  <si>
    <t xml:space="preserve">Príjmy ekocentrum </t>
  </si>
  <si>
    <t>Interreg  (20 % z výdavkov ) Envirofond</t>
  </si>
  <si>
    <t xml:space="preserve">Školský úrad dotácia </t>
  </si>
  <si>
    <t>Prechody pre chodcov</t>
  </si>
  <si>
    <t xml:space="preserve">Degrad.verej. priestranstiev </t>
  </si>
  <si>
    <t xml:space="preserve">Dotácia Zvončekova interier a IKT </t>
  </si>
  <si>
    <t>Sčítanie domov a bytov  - referendum - odídenci</t>
  </si>
  <si>
    <t>Zostatok prostried. z predch.rokov  5-6 r. deti</t>
  </si>
  <si>
    <t xml:space="preserve"> Návrh rozpočtu na rok  2025  a výhľad na r.  2026  a 2027 </t>
  </si>
  <si>
    <t xml:space="preserve"> Návrh rozpočtu na rok  2025 a výhľad na r.  2026  a 2027 </t>
  </si>
  <si>
    <t xml:space="preserve">Energie knižnica </t>
  </si>
  <si>
    <t xml:space="preserve">Redizajn webová stránka mesta </t>
  </si>
  <si>
    <t xml:space="preserve">Nákup imobilnej stoličky pre ZS </t>
  </si>
  <si>
    <t xml:space="preserve">Defibrilátory </t>
  </si>
  <si>
    <t>Konvektomat MŠ Ružová</t>
  </si>
  <si>
    <t xml:space="preserve">Merače rýchlosti </t>
  </si>
  <si>
    <t>Auto policajné služby</t>
  </si>
  <si>
    <t>Licencia polícia</t>
  </si>
  <si>
    <t>Info systém wifi  rampa  MsP</t>
  </si>
  <si>
    <t xml:space="preserve">Projektové práce  EU Terminal </t>
  </si>
  <si>
    <t>Rekonštrukcia ihriska + ciest</t>
  </si>
  <si>
    <t xml:space="preserve">Športoviská  atl.dráha rekonštrukcia VO  ZŠ </t>
  </si>
  <si>
    <t>717</t>
  </si>
  <si>
    <t xml:space="preserve">Revitalizácia  degen.priestoru Agátová, Mlynská </t>
  </si>
  <si>
    <t>814</t>
  </si>
  <si>
    <t xml:space="preserve">Účasť na  majetku </t>
  </si>
  <si>
    <t xml:space="preserve">Údržba osvetlenia  GES </t>
  </si>
  <si>
    <t>637042</t>
  </si>
  <si>
    <t xml:space="preserve">Rekonštrukcia  VO  zmluva o dielo,splátka </t>
  </si>
  <si>
    <t xml:space="preserve">Náhrady - odchodné </t>
  </si>
  <si>
    <t xml:space="preserve"> </t>
  </si>
  <si>
    <t>MKC</t>
  </si>
  <si>
    <t>713006</t>
  </si>
  <si>
    <t>Projekt nákup nákl vozdlo  pre VPS</t>
  </si>
  <si>
    <t>Projekt kybernetickej bezpečnosti</t>
  </si>
  <si>
    <t>09111</t>
  </si>
  <si>
    <t xml:space="preserve">Originálne kompetencie  - ŠJ, ZUŠ, ŠKD </t>
  </si>
  <si>
    <t>09121</t>
  </si>
  <si>
    <t>09601</t>
  </si>
  <si>
    <t xml:space="preserve">Splátka GES </t>
  </si>
  <si>
    <t xml:space="preserve">Výstavba Terminal </t>
  </si>
  <si>
    <t xml:space="preserve">Prenesené komptencie </t>
  </si>
  <si>
    <t>Prenesené kompetencie ZŠ</t>
  </si>
  <si>
    <t>Nákup traktora  pre VPS</t>
  </si>
  <si>
    <t>Pumptrack</t>
  </si>
  <si>
    <t xml:space="preserve">Kybernetická bezpečnosť  </t>
  </si>
  <si>
    <t>Nákup traktora pre VPS</t>
  </si>
  <si>
    <t>Telocvičňa ZŠ</t>
  </si>
  <si>
    <t>Dotácia ZŠ - telocvičňa</t>
  </si>
  <si>
    <t xml:space="preserve">Nákup,nákl.vozidlo na vytriedený odpad </t>
  </si>
  <si>
    <t>Príspevok  PO Knižnica</t>
  </si>
  <si>
    <t xml:space="preserve">Z prenajat. nebyt. priest. TH </t>
  </si>
  <si>
    <t>Úhrady od klientov za poskytované Opatr. služba</t>
  </si>
  <si>
    <t xml:space="preserve">Iné príjmy </t>
  </si>
  <si>
    <t xml:space="preserve">Interreg </t>
  </si>
  <si>
    <t>Dotácia havária kúrenie ZŠ</t>
  </si>
  <si>
    <t xml:space="preserve">Dotácia prenesený výkon - matrika </t>
  </si>
  <si>
    <t xml:space="preserve">Dotácia  zo ŠR </t>
  </si>
  <si>
    <t xml:space="preserve">Dot. na pren.kompetenie MŠ </t>
  </si>
  <si>
    <t>ZŠ  dotácia  učebnice</t>
  </si>
  <si>
    <t xml:space="preserve">Dotácia ZŠ psychológ  </t>
  </si>
  <si>
    <t>Dotácia postrek komárov / VÚC MŠ a iné dotácie</t>
  </si>
  <si>
    <t xml:space="preserve">Dotácia Covid MŠ a ZŠ    Múdre hranie </t>
  </si>
  <si>
    <t xml:space="preserve">Dotácie metodické centrum  profes.rozvoj </t>
  </si>
  <si>
    <t xml:space="preserve">Dotácia Zvončekova </t>
  </si>
  <si>
    <t xml:space="preserve">Grant informačné tabule </t>
  </si>
  <si>
    <t xml:space="preserve">Grant BILLA  Informačné tabule </t>
  </si>
  <si>
    <t xml:space="preserve">Dotácia ZŠ IKT kuchyňa </t>
  </si>
  <si>
    <t xml:space="preserve">Dotácia zo ŠR  - dotácia Covid  </t>
  </si>
  <si>
    <t xml:space="preserve">Dotácia MŠ Ružová  </t>
  </si>
  <si>
    <t xml:space="preserve">Auto  pre sociálne služby  </t>
  </si>
  <si>
    <t xml:space="preserve">Zost. prostried. z predch.r. popl. za miestny rozvoj </t>
  </si>
  <si>
    <t>Zostatok prostried. z predch.r. vratka pôžičky VAK</t>
  </si>
  <si>
    <t>Odstupné</t>
  </si>
  <si>
    <t>Sčítanie budov a bytov</t>
  </si>
  <si>
    <t xml:space="preserve">Úroky z úveru Prima Banka </t>
  </si>
  <si>
    <t xml:space="preserve">Úroky z úveru banka Prima Banka  2. </t>
  </si>
  <si>
    <t xml:space="preserve">Poplatok za uzatv. zmluvy </t>
  </si>
  <si>
    <t>Spotreba elektr. energie</t>
  </si>
  <si>
    <t>Všeobecná pracovná oblasť  Ekocentrum</t>
  </si>
  <si>
    <t xml:space="preserve">Vseobecné služby OON </t>
  </si>
  <si>
    <t>Poistenie motorov.vozidiel</t>
  </si>
  <si>
    <t>Cestná daň</t>
  </si>
  <si>
    <t xml:space="preserve">Údržba osvetlenia  mimo GES zmluva o dielo </t>
  </si>
  <si>
    <t>Transfery  641001  VPS  pneuservis</t>
  </si>
  <si>
    <t>Pasport DZ cyklotrasy cyklostojany</t>
  </si>
  <si>
    <t>Tovary a služby TSS, s.r.o.</t>
  </si>
  <si>
    <t xml:space="preserve">Príspevok pre VPS </t>
  </si>
  <si>
    <t>Údržba kanalizácie</t>
  </si>
  <si>
    <t>Príspevok pre VPS, Prostr. pre život</t>
  </si>
  <si>
    <t>Príspevok Ekocentrum</t>
  </si>
  <si>
    <t xml:space="preserve">Vedľajšie služby v oblasti školstva </t>
  </si>
  <si>
    <t>Ukrajinci stab.prispevok</t>
  </si>
  <si>
    <t>0911</t>
  </si>
  <si>
    <t>Originálne kompetencie VZ  MŠ</t>
  </si>
  <si>
    <t>Prenené kompetencie  VZ  ZŠ</t>
  </si>
  <si>
    <t xml:space="preserve">Prenesené kompetencie  šport </t>
  </si>
  <si>
    <t>Originálne - Zvončekova</t>
  </si>
  <si>
    <t>714004</t>
  </si>
  <si>
    <t xml:space="preserve">Motocykel  - nákup osobných  vozidiel </t>
  </si>
  <si>
    <t>Klimatizácia server</t>
  </si>
  <si>
    <t>Prev. stroje a zariadenia - stojany</t>
  </si>
  <si>
    <t>Výpočtová technika - nákup tlačiarne</t>
  </si>
  <si>
    <t xml:space="preserve">Transfery TSS s.r.o. </t>
  </si>
  <si>
    <t>PP - projekt  ČOV</t>
  </si>
  <si>
    <t>Rekonštrukcia Centrálna mestská zóna II.etapa</t>
  </si>
  <si>
    <t>PZ stavby  ZŠ</t>
  </si>
  <si>
    <t xml:space="preserve">Hydrant Krupičkov dom </t>
  </si>
  <si>
    <t>Na poistenie do rezerv  fondu  solidarity</t>
  </si>
  <si>
    <t>Kybernetická bezpečnosť (610)</t>
  </si>
  <si>
    <t>Všeobecné služby  VPS  leasing vozidla</t>
  </si>
  <si>
    <t>Transfery - príspevok na čierne skládky</t>
  </si>
  <si>
    <t>Špeciálne služby ( FCC Slovensko)</t>
  </si>
  <si>
    <t>strojnotechnologické vybavenie VPS - čítačka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</si>
</sst>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* #,##0.00\ _S_k_-;\-* #,##0.00\ _S_k_-;_-* &quot;-&quot;??\ _S_k_-;_-@_-"/>
    <numFmt numFmtId="165" formatCode="_-* #,##0\ _S_k_-;\-* #,##0\ _S_k_-;_-* &quot;-&quot;??\ _S_k_-;_-@_-"/>
    <numFmt numFmtId="166" formatCode="_-* #,##0.0\ _S_k_-;\-* #,##0.0\ _S_k_-;_-* &quot;-&quot;??\ _S_k_-;_-@_-"/>
    <numFmt numFmtId="167" formatCode="_-* #,##0.0\ _€_-;\-* #,##0.0\ _€_-;_-* &quot;-&quot;?\ _€_-;_-@_-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Arial"/>
      <family val="2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6"/>
      <name val="Arial CE"/>
      <family val="2"/>
      <charset val="238"/>
    </font>
    <font>
      <b/>
      <sz val="1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 CE"/>
      <charset val="238"/>
    </font>
    <font>
      <sz val="10"/>
      <name val="Arial"/>
      <charset val="238"/>
    </font>
    <font>
      <sz val="8"/>
      <color theme="5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41" fontId="33" fillId="0" borderId="0" applyFont="0" applyFill="0" applyBorder="0" applyAlignment="0" applyProtection="0"/>
  </cellStyleXfs>
  <cellXfs count="381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13" fillId="0" borderId="0" xfId="1" applyNumberFormat="1" applyFont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4" borderId="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5" fontId="0" fillId="0" borderId="0" xfId="0" applyNumberFormat="1" applyAlignment="1">
      <alignment vertical="center"/>
    </xf>
    <xf numFmtId="165" fontId="20" fillId="0" borderId="0" xfId="1" applyNumberFormat="1" applyFont="1" applyAlignment="1">
      <alignment vertical="center"/>
    </xf>
    <xf numFmtId="165" fontId="21" fillId="0" borderId="0" xfId="1" applyNumberFormat="1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0" fontId="0" fillId="5" borderId="4" xfId="0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5" fontId="4" fillId="5" borderId="4" xfId="1" applyNumberFormat="1" applyFont="1" applyFill="1" applyBorder="1" applyAlignment="1">
      <alignment vertical="center"/>
    </xf>
    <xf numFmtId="165" fontId="3" fillId="5" borderId="4" xfId="1" applyNumberFormat="1" applyFont="1" applyFill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164" fontId="3" fillId="0" borderId="4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0" borderId="0" xfId="0" applyFont="1" applyAlignment="1">
      <alignment vertical="center"/>
    </xf>
    <xf numFmtId="165" fontId="4" fillId="3" borderId="2" xfId="1" applyNumberFormat="1" applyFont="1" applyFill="1" applyBorder="1" applyAlignment="1">
      <alignment vertical="center"/>
    </xf>
    <xf numFmtId="165" fontId="4" fillId="4" borderId="2" xfId="1" applyNumberFormat="1" applyFont="1" applyFill="1" applyBorder="1" applyAlignment="1">
      <alignment vertical="center"/>
    </xf>
    <xf numFmtId="165" fontId="4" fillId="4" borderId="4" xfId="1" applyNumberFormat="1" applyFont="1" applyFill="1" applyBorder="1" applyAlignment="1">
      <alignment vertical="center"/>
    </xf>
    <xf numFmtId="165" fontId="4" fillId="3" borderId="4" xfId="1" applyNumberFormat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165" fontId="3" fillId="5" borderId="0" xfId="1" applyNumberFormat="1" applyFont="1" applyFill="1" applyBorder="1" applyAlignment="1">
      <alignment vertical="center"/>
    </xf>
    <xf numFmtId="165" fontId="4" fillId="3" borderId="4" xfId="1" applyNumberFormat="1" applyFont="1" applyFill="1" applyBorder="1" applyAlignment="1">
      <alignment horizontal="center" vertical="center"/>
    </xf>
    <xf numFmtId="165" fontId="4" fillId="5" borderId="4" xfId="1" applyNumberFormat="1" applyFont="1" applyFill="1" applyBorder="1" applyAlignment="1">
      <alignment horizontal="right" vertical="center"/>
    </xf>
    <xf numFmtId="165" fontId="3" fillId="5" borderId="4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165" fontId="4" fillId="3" borderId="17" xfId="1" applyNumberFormat="1" applyFont="1" applyFill="1" applyBorder="1" applyAlignment="1">
      <alignment vertical="center"/>
    </xf>
    <xf numFmtId="165" fontId="4" fillId="4" borderId="17" xfId="1" applyNumberFormat="1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4" fillId="3" borderId="12" xfId="1" applyFont="1" applyFill="1" applyBorder="1" applyAlignment="1">
      <alignment horizontal="center" vertical="center" wrapText="1"/>
    </xf>
    <xf numFmtId="165" fontId="3" fillId="11" borderId="4" xfId="1" applyNumberFormat="1" applyFont="1" applyFill="1" applyBorder="1" applyAlignment="1">
      <alignment vertical="center"/>
    </xf>
    <xf numFmtId="0" fontId="3" fillId="11" borderId="4" xfId="0" applyFont="1" applyFill="1" applyBorder="1" applyAlignment="1">
      <alignment vertical="center"/>
    </xf>
    <xf numFmtId="165" fontId="4" fillId="11" borderId="4" xfId="1" applyNumberFormat="1" applyFont="1" applyFill="1" applyBorder="1" applyAlignment="1">
      <alignment vertical="center"/>
    </xf>
    <xf numFmtId="165" fontId="4" fillId="11" borderId="4" xfId="0" applyNumberFormat="1" applyFont="1" applyFill="1" applyBorder="1" applyAlignment="1">
      <alignment vertical="center"/>
    </xf>
    <xf numFmtId="164" fontId="3" fillId="11" borderId="4" xfId="1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165" fontId="22" fillId="5" borderId="4" xfId="1" applyNumberFormat="1" applyFont="1" applyFill="1" applyBorder="1" applyAlignment="1">
      <alignment vertical="center"/>
    </xf>
    <xf numFmtId="165" fontId="5" fillId="5" borderId="4" xfId="1" applyNumberFormat="1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5" fontId="4" fillId="11" borderId="4" xfId="1" applyNumberFormat="1" applyFont="1" applyFill="1" applyBorder="1" applyAlignment="1">
      <alignment horizontal="center" vertical="center"/>
    </xf>
    <xf numFmtId="165" fontId="4" fillId="5" borderId="4" xfId="1" applyNumberFormat="1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11" borderId="4" xfId="1" applyNumberFormat="1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165" fontId="2" fillId="3" borderId="4" xfId="1" applyNumberFormat="1" applyFont="1" applyFill="1" applyBorder="1" applyAlignment="1">
      <alignment horizontal="center" vertical="center"/>
    </xf>
    <xf numFmtId="165" fontId="3" fillId="5" borderId="4" xfId="1" applyNumberFormat="1" applyFont="1" applyFill="1" applyBorder="1" applyAlignment="1">
      <alignment horizontal="center" vertical="center"/>
    </xf>
    <xf numFmtId="165" fontId="22" fillId="5" borderId="4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5" fontId="3" fillId="5" borderId="0" xfId="1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>
      <alignment vertical="center"/>
    </xf>
    <xf numFmtId="165" fontId="2" fillId="0" borderId="4" xfId="1" applyNumberFormat="1" applyFont="1" applyBorder="1" applyAlignment="1">
      <alignment horizontal="center" vertical="center"/>
    </xf>
    <xf numFmtId="165" fontId="2" fillId="5" borderId="4" xfId="1" applyNumberFormat="1" applyFont="1" applyFill="1" applyBorder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165" fontId="4" fillId="4" borderId="4" xfId="1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5" fontId="9" fillId="5" borderId="4" xfId="1" applyNumberFormat="1" applyFont="1" applyFill="1" applyBorder="1" applyAlignment="1">
      <alignment horizontal="center" vertical="center"/>
    </xf>
    <xf numFmtId="165" fontId="26" fillId="0" borderId="4" xfId="1" applyNumberFormat="1" applyFont="1" applyBorder="1" applyAlignment="1">
      <alignment horizontal="center" vertical="center"/>
    </xf>
    <xf numFmtId="165" fontId="26" fillId="5" borderId="4" xfId="1" applyNumberFormat="1" applyFont="1" applyFill="1" applyBorder="1" applyAlignment="1">
      <alignment horizontal="center" vertical="center"/>
    </xf>
    <xf numFmtId="165" fontId="4" fillId="9" borderId="4" xfId="1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5" borderId="0" xfId="1" applyNumberFormat="1" applyFont="1" applyFill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5" fontId="4" fillId="6" borderId="4" xfId="1" applyNumberFormat="1" applyFont="1" applyFill="1" applyBorder="1" applyAlignment="1">
      <alignment horizontal="center" vertical="center"/>
    </xf>
    <xf numFmtId="165" fontId="22" fillId="0" borderId="4" xfId="1" applyNumberFormat="1" applyFont="1" applyFill="1" applyBorder="1" applyAlignment="1">
      <alignment horizontal="center" vertical="center"/>
    </xf>
    <xf numFmtId="165" fontId="2" fillId="4" borderId="4" xfId="1" applyNumberFormat="1" applyFont="1" applyFill="1" applyBorder="1" applyAlignment="1">
      <alignment horizontal="center" vertical="center"/>
    </xf>
    <xf numFmtId="165" fontId="9" fillId="4" borderId="4" xfId="1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9" fillId="3" borderId="4" xfId="1" applyNumberFormat="1" applyFont="1" applyFill="1" applyBorder="1" applyAlignment="1">
      <alignment horizontal="center" vertical="center"/>
    </xf>
    <xf numFmtId="165" fontId="6" fillId="5" borderId="4" xfId="1" applyNumberFormat="1" applyFont="1" applyFill="1" applyBorder="1" applyAlignment="1">
      <alignment horizontal="center" vertical="center"/>
    </xf>
    <xf numFmtId="165" fontId="28" fillId="2" borderId="4" xfId="1" applyNumberFormat="1" applyFont="1" applyFill="1" applyBorder="1" applyAlignment="1">
      <alignment horizontal="center" vertical="center"/>
    </xf>
    <xf numFmtId="165" fontId="28" fillId="2" borderId="0" xfId="1" applyNumberFormat="1" applyFont="1" applyFill="1" applyAlignment="1">
      <alignment horizontal="center" vertical="center"/>
    </xf>
    <xf numFmtId="164" fontId="2" fillId="5" borderId="2" xfId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4" fontId="2" fillId="5" borderId="4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vertical="center"/>
    </xf>
    <xf numFmtId="165" fontId="9" fillId="7" borderId="4" xfId="1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4" fontId="3" fillId="5" borderId="4" xfId="1" applyFont="1" applyFill="1" applyBorder="1" applyAlignment="1">
      <alignment horizontal="center" vertical="center"/>
    </xf>
    <xf numFmtId="165" fontId="3" fillId="4" borderId="4" xfId="1" applyNumberFormat="1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165" fontId="3" fillId="4" borderId="4" xfId="1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4" fillId="6" borderId="4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5" fillId="5" borderId="4" xfId="1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165" fontId="25" fillId="5" borderId="4" xfId="1" applyNumberFormat="1" applyFont="1" applyFill="1" applyBorder="1" applyAlignment="1">
      <alignment horizontal="center" vertical="center"/>
    </xf>
    <xf numFmtId="165" fontId="22" fillId="11" borderId="4" xfId="1" applyNumberFormat="1" applyFont="1" applyFill="1" applyBorder="1" applyAlignment="1">
      <alignment horizontal="center" vertical="center"/>
    </xf>
    <xf numFmtId="165" fontId="2" fillId="11" borderId="4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5" fontId="3" fillId="0" borderId="7" xfId="1" applyNumberFormat="1" applyFont="1" applyBorder="1" applyAlignment="1">
      <alignment horizontal="center" vertical="center"/>
    </xf>
    <xf numFmtId="165" fontId="9" fillId="11" borderId="4" xfId="1" applyNumberFormat="1" applyFont="1" applyFill="1" applyBorder="1" applyAlignment="1">
      <alignment horizontal="center" vertical="center"/>
    </xf>
    <xf numFmtId="165" fontId="26" fillId="11" borderId="4" xfId="1" applyNumberFormat="1" applyFont="1" applyFill="1" applyBorder="1" applyAlignment="1">
      <alignment horizontal="center" vertical="center"/>
    </xf>
    <xf numFmtId="165" fontId="27" fillId="5" borderId="4" xfId="1" applyNumberFormat="1" applyFont="1" applyFill="1" applyBorder="1" applyAlignment="1">
      <alignment horizontal="center" vertical="center"/>
    </xf>
    <xf numFmtId="165" fontId="4" fillId="11" borderId="4" xfId="0" applyNumberFormat="1" applyFont="1" applyFill="1" applyBorder="1" applyAlignment="1">
      <alignment horizontal="center" vertical="center"/>
    </xf>
    <xf numFmtId="165" fontId="28" fillId="5" borderId="4" xfId="1" applyNumberFormat="1" applyFont="1" applyFill="1" applyBorder="1" applyAlignment="1">
      <alignment horizontal="center" vertical="center"/>
    </xf>
    <xf numFmtId="164" fontId="28" fillId="5" borderId="4" xfId="1" applyFont="1" applyFill="1" applyBorder="1" applyAlignment="1">
      <alignment horizontal="center" vertical="center"/>
    </xf>
    <xf numFmtId="164" fontId="25" fillId="5" borderId="4" xfId="1" applyFont="1" applyFill="1" applyBorder="1" applyAlignment="1">
      <alignment horizontal="center" vertical="center"/>
    </xf>
    <xf numFmtId="165" fontId="9" fillId="11" borderId="2" xfId="1" applyNumberFormat="1" applyFont="1" applyFill="1" applyBorder="1" applyAlignment="1">
      <alignment horizontal="center" vertical="center"/>
    </xf>
    <xf numFmtId="165" fontId="6" fillId="11" borderId="4" xfId="1" applyNumberFormat="1" applyFont="1" applyFill="1" applyBorder="1" applyAlignment="1">
      <alignment horizontal="center" vertical="center"/>
    </xf>
    <xf numFmtId="164" fontId="2" fillId="11" borderId="2" xfId="1" applyFont="1" applyFill="1" applyBorder="1" applyAlignment="1">
      <alignment horizontal="center" vertical="center"/>
    </xf>
    <xf numFmtId="164" fontId="2" fillId="11" borderId="4" xfId="1" applyFont="1" applyFill="1" applyBorder="1" applyAlignment="1">
      <alignment horizontal="center" vertical="center"/>
    </xf>
    <xf numFmtId="165" fontId="3" fillId="11" borderId="4" xfId="0" applyNumberFormat="1" applyFont="1" applyFill="1" applyBorder="1" applyAlignment="1">
      <alignment horizontal="center" vertical="center"/>
    </xf>
    <xf numFmtId="165" fontId="2" fillId="11" borderId="4" xfId="0" applyNumberFormat="1" applyFont="1" applyFill="1" applyBorder="1" applyAlignment="1">
      <alignment horizontal="center" vertical="center"/>
    </xf>
    <xf numFmtId="165" fontId="5" fillId="11" borderId="4" xfId="1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7" borderId="4" xfId="4" applyFont="1" applyFill="1" applyBorder="1" applyAlignment="1">
      <alignment vertical="center"/>
    </xf>
    <xf numFmtId="0" fontId="5" fillId="0" borderId="4" xfId="4" applyFont="1" applyBorder="1" applyAlignment="1">
      <alignment vertical="center"/>
    </xf>
    <xf numFmtId="0" fontId="9" fillId="0" borderId="4" xfId="4" applyFont="1" applyBorder="1" applyAlignment="1">
      <alignment vertical="center"/>
    </xf>
    <xf numFmtId="164" fontId="4" fillId="3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165" fontId="9" fillId="0" borderId="4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5" fontId="4" fillId="0" borderId="5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18" fillId="3" borderId="4" xfId="1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vertical="center" wrapText="1"/>
    </xf>
    <xf numFmtId="0" fontId="30" fillId="3" borderId="4" xfId="0" applyFont="1" applyFill="1" applyBorder="1" applyAlignment="1">
      <alignment horizontal="center" vertical="center" wrapText="1"/>
    </xf>
    <xf numFmtId="164" fontId="21" fillId="3" borderId="4" xfId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164" fontId="18" fillId="3" borderId="4" xfId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9" fillId="3" borderId="4" xfId="0" applyNumberFormat="1" applyFont="1" applyFill="1" applyBorder="1" applyAlignment="1">
      <alignment vertical="center" wrapText="1"/>
    </xf>
    <xf numFmtId="49" fontId="2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7" borderId="4" xfId="4" applyNumberFormat="1" applyFont="1" applyFill="1" applyBorder="1" applyAlignment="1">
      <alignment vertical="center"/>
    </xf>
    <xf numFmtId="49" fontId="9" fillId="0" borderId="4" xfId="4" applyNumberFormat="1" applyFont="1" applyBorder="1" applyAlignment="1">
      <alignment vertical="center"/>
    </xf>
    <xf numFmtId="49" fontId="5" fillId="0" borderId="4" xfId="4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49" fontId="2" fillId="6" borderId="4" xfId="0" applyNumberFormat="1" applyFont="1" applyFill="1" applyBorder="1" applyAlignment="1">
      <alignment vertical="center"/>
    </xf>
    <xf numFmtId="49" fontId="9" fillId="4" borderId="4" xfId="0" applyNumberFormat="1" applyFont="1" applyFill="1" applyBorder="1" applyAlignment="1">
      <alignment vertical="center"/>
    </xf>
    <xf numFmtId="49" fontId="2" fillId="5" borderId="4" xfId="0" applyNumberFormat="1" applyFont="1" applyFill="1" applyBorder="1" applyAlignment="1">
      <alignment vertical="center"/>
    </xf>
    <xf numFmtId="49" fontId="6" fillId="5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9" fillId="3" borderId="3" xfId="0" applyNumberFormat="1" applyFont="1" applyFill="1" applyBorder="1" applyAlignment="1">
      <alignment vertical="center"/>
    </xf>
    <xf numFmtId="49" fontId="9" fillId="5" borderId="4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2" fillId="5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vertical="center"/>
    </xf>
    <xf numFmtId="49" fontId="5" fillId="5" borderId="4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49" fontId="9" fillId="7" borderId="4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49" fontId="7" fillId="3" borderId="4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164" fontId="4" fillId="3" borderId="19" xfId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165" fontId="4" fillId="0" borderId="4" xfId="1" applyNumberFormat="1" applyFont="1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165" fontId="2" fillId="3" borderId="4" xfId="1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164" fontId="4" fillId="3" borderId="22" xfId="1" applyFont="1" applyFill="1" applyBorder="1" applyAlignment="1">
      <alignment horizontal="center" vertical="center" wrapText="1"/>
    </xf>
    <xf numFmtId="165" fontId="4" fillId="4" borderId="24" xfId="1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65" fontId="3" fillId="0" borderId="20" xfId="1" applyNumberFormat="1" applyFont="1" applyBorder="1" applyAlignment="1">
      <alignment vertical="center"/>
    </xf>
    <xf numFmtId="165" fontId="4" fillId="4" borderId="20" xfId="1" applyNumberFormat="1" applyFont="1" applyFill="1" applyBorder="1" applyAlignment="1">
      <alignment vertical="center"/>
    </xf>
    <xf numFmtId="164" fontId="4" fillId="3" borderId="26" xfId="1" applyFont="1" applyFill="1" applyBorder="1" applyAlignment="1">
      <alignment horizontal="center" vertical="center" wrapText="1"/>
    </xf>
    <xf numFmtId="165" fontId="4" fillId="4" borderId="25" xfId="1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65" fontId="28" fillId="5" borderId="2" xfId="1" applyNumberFormat="1" applyFont="1" applyFill="1" applyBorder="1" applyAlignment="1">
      <alignment horizontal="center" vertical="center"/>
    </xf>
    <xf numFmtId="165" fontId="9" fillId="3" borderId="2" xfId="1" applyNumberFormat="1" applyFont="1" applyFill="1" applyBorder="1" applyAlignment="1">
      <alignment horizontal="center" vertical="center"/>
    </xf>
    <xf numFmtId="165" fontId="31" fillId="5" borderId="4" xfId="1" applyNumberFormat="1" applyFont="1" applyFill="1" applyBorder="1" applyAlignment="1">
      <alignment horizontal="center" vertical="center"/>
    </xf>
    <xf numFmtId="165" fontId="32" fillId="5" borderId="2" xfId="1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vertical="center"/>
    </xf>
    <xf numFmtId="165" fontId="3" fillId="4" borderId="4" xfId="0" applyNumberFormat="1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24" fillId="10" borderId="9" xfId="0" applyFont="1" applyFill="1" applyBorder="1" applyAlignment="1">
      <alignment vertical="center"/>
    </xf>
    <xf numFmtId="0" fontId="24" fillId="10" borderId="10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0" fontId="24" fillId="10" borderId="8" xfId="0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164" fontId="3" fillId="0" borderId="4" xfId="1" applyFont="1" applyFill="1" applyBorder="1" applyAlignment="1">
      <alignment vertical="center"/>
    </xf>
    <xf numFmtId="0" fontId="0" fillId="11" borderId="0" xfId="0" applyFill="1" applyAlignment="1">
      <alignment vertical="center"/>
    </xf>
    <xf numFmtId="164" fontId="3" fillId="11" borderId="4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164" fontId="25" fillId="11" borderId="4" xfId="1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165" fontId="4" fillId="12" borderId="4" xfId="1" applyNumberFormat="1" applyFont="1" applyFill="1" applyBorder="1" applyAlignment="1">
      <alignment horizontal="center" vertical="center"/>
    </xf>
    <xf numFmtId="49" fontId="2" fillId="12" borderId="4" xfId="0" applyNumberFormat="1" applyFont="1" applyFill="1" applyBorder="1" applyAlignment="1">
      <alignment vertical="center"/>
    </xf>
    <xf numFmtId="165" fontId="4" fillId="11" borderId="24" xfId="1" applyNumberFormat="1" applyFont="1" applyFill="1" applyBorder="1" applyAlignment="1">
      <alignment vertical="center"/>
    </xf>
    <xf numFmtId="0" fontId="0" fillId="11" borderId="20" xfId="0" applyFill="1" applyBorder="1" applyAlignment="1">
      <alignment vertical="center"/>
    </xf>
    <xf numFmtId="165" fontId="3" fillId="11" borderId="20" xfId="1" applyNumberFormat="1" applyFont="1" applyFill="1" applyBorder="1" applyAlignment="1">
      <alignment vertical="center"/>
    </xf>
    <xf numFmtId="165" fontId="4" fillId="11" borderId="20" xfId="1" applyNumberFormat="1" applyFont="1" applyFill="1" applyBorder="1" applyAlignment="1">
      <alignment vertical="center"/>
    </xf>
    <xf numFmtId="165" fontId="4" fillId="11" borderId="25" xfId="1" applyNumberFormat="1" applyFont="1" applyFill="1" applyBorder="1" applyAlignment="1">
      <alignment vertical="center"/>
    </xf>
    <xf numFmtId="165" fontId="0" fillId="5" borderId="0" xfId="0" applyNumberFormat="1" applyFill="1" applyAlignment="1">
      <alignment vertical="center"/>
    </xf>
    <xf numFmtId="166" fontId="3" fillId="0" borderId="4" xfId="1" applyNumberFormat="1" applyFont="1" applyBorder="1" applyAlignment="1">
      <alignment vertical="center"/>
    </xf>
    <xf numFmtId="165" fontId="4" fillId="4" borderId="4" xfId="1" applyNumberFormat="1" applyFont="1" applyFill="1" applyBorder="1" applyAlignment="1">
      <alignment vertical="center" wrapText="1"/>
    </xf>
    <xf numFmtId="165" fontId="32" fillId="5" borderId="4" xfId="1" applyNumberFormat="1" applyFont="1" applyFill="1" applyBorder="1" applyAlignment="1">
      <alignment horizontal="center" vertical="center"/>
    </xf>
    <xf numFmtId="165" fontId="3" fillId="6" borderId="4" xfId="1" applyNumberFormat="1" applyFont="1" applyFill="1" applyBorder="1" applyAlignment="1">
      <alignment horizontal="center" vertical="center"/>
    </xf>
    <xf numFmtId="165" fontId="4" fillId="13" borderId="4" xfId="1" applyNumberFormat="1" applyFont="1" applyFill="1" applyBorder="1" applyAlignment="1">
      <alignment vertical="center"/>
    </xf>
    <xf numFmtId="165" fontId="3" fillId="13" borderId="4" xfId="1" applyNumberFormat="1" applyFont="1" applyFill="1" applyBorder="1" applyAlignment="1">
      <alignment vertical="center"/>
    </xf>
    <xf numFmtId="0" fontId="3" fillId="13" borderId="4" xfId="0" applyFont="1" applyFill="1" applyBorder="1" applyAlignment="1">
      <alignment vertical="center"/>
    </xf>
    <xf numFmtId="165" fontId="4" fillId="13" borderId="4" xfId="0" applyNumberFormat="1" applyFont="1" applyFill="1" applyBorder="1" applyAlignment="1">
      <alignment vertical="center"/>
    </xf>
    <xf numFmtId="164" fontId="3" fillId="13" borderId="4" xfId="1" applyFont="1" applyFill="1" applyBorder="1" applyAlignment="1">
      <alignment vertical="center"/>
    </xf>
    <xf numFmtId="165" fontId="25" fillId="13" borderId="4" xfId="1" applyNumberFormat="1" applyFont="1" applyFill="1" applyBorder="1" applyAlignment="1">
      <alignment vertical="center"/>
    </xf>
    <xf numFmtId="165" fontId="2" fillId="4" borderId="4" xfId="1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5" fontId="4" fillId="13" borderId="20" xfId="1" applyNumberFormat="1" applyFont="1" applyFill="1" applyBorder="1" applyAlignment="1">
      <alignment vertical="center"/>
    </xf>
    <xf numFmtId="165" fontId="4" fillId="13" borderId="4" xfId="1" applyNumberFormat="1" applyFont="1" applyFill="1" applyBorder="1" applyAlignment="1">
      <alignment horizontal="center" vertical="center"/>
    </xf>
    <xf numFmtId="164" fontId="3" fillId="13" borderId="4" xfId="0" applyNumberFormat="1" applyFont="1" applyFill="1" applyBorder="1" applyAlignment="1">
      <alignment vertical="center"/>
    </xf>
    <xf numFmtId="165" fontId="3" fillId="13" borderId="4" xfId="1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165" fontId="9" fillId="13" borderId="4" xfId="1" applyNumberFormat="1" applyFont="1" applyFill="1" applyBorder="1" applyAlignment="1">
      <alignment horizontal="center" vertical="center"/>
    </xf>
    <xf numFmtId="165" fontId="4" fillId="13" borderId="4" xfId="0" applyNumberFormat="1" applyFont="1" applyFill="1" applyBorder="1" applyAlignment="1">
      <alignment horizontal="center" vertical="center"/>
    </xf>
    <xf numFmtId="165" fontId="9" fillId="13" borderId="2" xfId="1" applyNumberFormat="1" applyFont="1" applyFill="1" applyBorder="1" applyAlignment="1">
      <alignment horizontal="center" vertical="center"/>
    </xf>
    <xf numFmtId="165" fontId="6" fillId="13" borderId="2" xfId="1" applyNumberFormat="1" applyFont="1" applyFill="1" applyBorder="1" applyAlignment="1">
      <alignment horizontal="center" vertical="center"/>
    </xf>
    <xf numFmtId="165" fontId="6" fillId="13" borderId="4" xfId="1" applyNumberFormat="1" applyFont="1" applyFill="1" applyBorder="1" applyAlignment="1">
      <alignment horizontal="center" vertical="center"/>
    </xf>
    <xf numFmtId="164" fontId="25" fillId="13" borderId="4" xfId="1" applyFont="1" applyFill="1" applyBorder="1" applyAlignment="1">
      <alignment vertical="center"/>
    </xf>
    <xf numFmtId="165" fontId="22" fillId="11" borderId="4" xfId="1" applyNumberFormat="1" applyFont="1" applyFill="1" applyBorder="1" applyAlignment="1">
      <alignment vertical="center"/>
    </xf>
    <xf numFmtId="165" fontId="6" fillId="11" borderId="2" xfId="1" applyNumberFormat="1" applyFont="1" applyFill="1" applyBorder="1" applyAlignment="1">
      <alignment horizontal="center" vertical="center"/>
    </xf>
    <xf numFmtId="164" fontId="3" fillId="0" borderId="0" xfId="1" applyFont="1" applyAlignment="1">
      <alignment vertical="center"/>
    </xf>
    <xf numFmtId="164" fontId="25" fillId="4" borderId="4" xfId="0" applyNumberFormat="1" applyFont="1" applyFill="1" applyBorder="1" applyAlignment="1">
      <alignment vertical="center"/>
    </xf>
    <xf numFmtId="164" fontId="0" fillId="11" borderId="4" xfId="1" applyFont="1" applyFill="1" applyBorder="1" applyAlignment="1">
      <alignment vertical="center"/>
    </xf>
    <xf numFmtId="164" fontId="3" fillId="14" borderId="4" xfId="0" applyNumberFormat="1" applyFont="1" applyFill="1" applyBorder="1" applyAlignment="1">
      <alignment vertical="center"/>
    </xf>
    <xf numFmtId="10" fontId="0" fillId="0" borderId="0" xfId="5" applyNumberFormat="1" applyFont="1" applyAlignment="1">
      <alignment vertical="center"/>
    </xf>
    <xf numFmtId="165" fontId="0" fillId="10" borderId="0" xfId="0" applyNumberFormat="1" applyFill="1" applyAlignment="1">
      <alignment vertical="center"/>
    </xf>
    <xf numFmtId="164" fontId="2" fillId="6" borderId="4" xfId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2" fillId="13" borderId="4" xfId="1" applyFont="1" applyFill="1" applyBorder="1" applyAlignment="1">
      <alignment horizontal="center" vertical="center"/>
    </xf>
    <xf numFmtId="165" fontId="25" fillId="11" borderId="4" xfId="1" applyNumberFormat="1" applyFont="1" applyFill="1" applyBorder="1" applyAlignment="1">
      <alignment vertical="center"/>
    </xf>
    <xf numFmtId="165" fontId="27" fillId="11" borderId="4" xfId="0" applyNumberFormat="1" applyFont="1" applyFill="1" applyBorder="1" applyAlignment="1">
      <alignment vertical="center"/>
    </xf>
    <xf numFmtId="165" fontId="27" fillId="11" borderId="4" xfId="1" applyNumberFormat="1" applyFont="1" applyFill="1" applyBorder="1" applyAlignment="1">
      <alignment vertical="center"/>
    </xf>
    <xf numFmtId="165" fontId="27" fillId="0" borderId="4" xfId="0" applyNumberFormat="1" applyFont="1" applyBorder="1" applyAlignment="1">
      <alignment vertical="center"/>
    </xf>
    <xf numFmtId="165" fontId="4" fillId="5" borderId="20" xfId="1" applyNumberFormat="1" applyFont="1" applyFill="1" applyBorder="1" applyAlignment="1">
      <alignment vertical="center"/>
    </xf>
    <xf numFmtId="165" fontId="27" fillId="13" borderId="4" xfId="1" applyNumberFormat="1" applyFont="1" applyFill="1" applyBorder="1" applyAlignment="1">
      <alignment vertical="center"/>
    </xf>
    <xf numFmtId="165" fontId="27" fillId="13" borderId="4" xfId="0" applyNumberFormat="1" applyFont="1" applyFill="1" applyBorder="1" applyAlignment="1">
      <alignment vertical="center"/>
    </xf>
    <xf numFmtId="165" fontId="4" fillId="13" borderId="24" xfId="1" applyNumberFormat="1" applyFont="1" applyFill="1" applyBorder="1" applyAlignment="1">
      <alignment vertical="center"/>
    </xf>
    <xf numFmtId="0" fontId="0" fillId="13" borderId="20" xfId="0" applyFill="1" applyBorder="1" applyAlignment="1">
      <alignment vertical="center"/>
    </xf>
    <xf numFmtId="165" fontId="3" fillId="13" borderId="20" xfId="1" applyNumberFormat="1" applyFont="1" applyFill="1" applyBorder="1" applyAlignment="1">
      <alignment vertical="center"/>
    </xf>
    <xf numFmtId="165" fontId="22" fillId="13" borderId="4" xfId="1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165" fontId="22" fillId="0" borderId="4" xfId="1" applyNumberFormat="1" applyFont="1" applyFill="1" applyBorder="1" applyAlignment="1">
      <alignment vertical="center"/>
    </xf>
    <xf numFmtId="165" fontId="4" fillId="15" borderId="4" xfId="1" applyNumberFormat="1" applyFont="1" applyFill="1" applyBorder="1" applyAlignment="1">
      <alignment vertical="center"/>
    </xf>
    <xf numFmtId="165" fontId="3" fillId="15" borderId="4" xfId="1" applyNumberFormat="1" applyFont="1" applyFill="1" applyBorder="1" applyAlignment="1">
      <alignment vertical="center"/>
    </xf>
    <xf numFmtId="164" fontId="3" fillId="15" borderId="4" xfId="1" applyFont="1" applyFill="1" applyBorder="1" applyAlignment="1">
      <alignment vertical="center"/>
    </xf>
    <xf numFmtId="0" fontId="3" fillId="15" borderId="4" xfId="0" applyFont="1" applyFill="1" applyBorder="1" applyAlignment="1">
      <alignment vertical="center"/>
    </xf>
    <xf numFmtId="165" fontId="2" fillId="15" borderId="4" xfId="1" applyNumberFormat="1" applyFont="1" applyFill="1" applyBorder="1" applyAlignment="1">
      <alignment horizontal="center" vertical="center"/>
    </xf>
    <xf numFmtId="165" fontId="4" fillId="15" borderId="4" xfId="0" applyNumberFormat="1" applyFont="1" applyFill="1" applyBorder="1" applyAlignment="1">
      <alignment vertical="center"/>
    </xf>
    <xf numFmtId="165" fontId="3" fillId="15" borderId="4" xfId="1" applyNumberFormat="1" applyFont="1" applyFill="1" applyBorder="1" applyAlignment="1">
      <alignment horizontal="center" vertical="center"/>
    </xf>
    <xf numFmtId="165" fontId="4" fillId="15" borderId="4" xfId="1" applyNumberFormat="1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165" fontId="22" fillId="15" borderId="4" xfId="1" applyNumberFormat="1" applyFont="1" applyFill="1" applyBorder="1" applyAlignment="1">
      <alignment vertical="center"/>
    </xf>
    <xf numFmtId="165" fontId="9" fillId="15" borderId="4" xfId="1" applyNumberFormat="1" applyFont="1" applyFill="1" applyBorder="1" applyAlignment="1">
      <alignment horizontal="center" vertical="center"/>
    </xf>
    <xf numFmtId="165" fontId="3" fillId="15" borderId="4" xfId="0" applyNumberFormat="1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165" fontId="26" fillId="15" borderId="4" xfId="1" applyNumberFormat="1" applyFont="1" applyFill="1" applyBorder="1" applyAlignment="1">
      <alignment horizontal="center" vertical="center"/>
    </xf>
    <xf numFmtId="165" fontId="4" fillId="15" borderId="4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/>
    </xf>
    <xf numFmtId="165" fontId="6" fillId="15" borderId="4" xfId="1" applyNumberFormat="1" applyFont="1" applyFill="1" applyBorder="1" applyAlignment="1">
      <alignment horizontal="center" vertical="center"/>
    </xf>
    <xf numFmtId="165" fontId="2" fillId="13" borderId="2" xfId="1" applyNumberFormat="1" applyFont="1" applyFill="1" applyBorder="1" applyAlignment="1">
      <alignment horizontal="center" vertical="center"/>
    </xf>
    <xf numFmtId="165" fontId="3" fillId="14" borderId="4" xfId="0" applyNumberFormat="1" applyFont="1" applyFill="1" applyBorder="1" applyAlignment="1">
      <alignment vertical="center"/>
    </xf>
    <xf numFmtId="165" fontId="3" fillId="15" borderId="4" xfId="0" applyNumberFormat="1" applyFont="1" applyFill="1" applyBorder="1" applyAlignment="1">
      <alignment vertical="center"/>
    </xf>
    <xf numFmtId="165" fontId="2" fillId="15" borderId="4" xfId="0" applyNumberFormat="1" applyFont="1" applyFill="1" applyBorder="1" applyAlignment="1">
      <alignment horizontal="center" vertical="center"/>
    </xf>
    <xf numFmtId="165" fontId="5" fillId="15" borderId="4" xfId="1" applyNumberFormat="1" applyFont="1" applyFill="1" applyBorder="1" applyAlignment="1">
      <alignment horizontal="center" vertical="center"/>
    </xf>
    <xf numFmtId="165" fontId="22" fillId="0" borderId="4" xfId="1" applyNumberFormat="1" applyFont="1" applyBorder="1" applyAlignment="1">
      <alignment vertical="center"/>
    </xf>
    <xf numFmtId="165" fontId="2" fillId="6" borderId="4" xfId="1" applyNumberFormat="1" applyFont="1" applyFill="1" applyBorder="1" applyAlignment="1">
      <alignment horizontal="center" vertical="center"/>
    </xf>
    <xf numFmtId="165" fontId="2" fillId="11" borderId="2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41" fontId="0" fillId="0" borderId="0" xfId="6" applyFont="1" applyAlignment="1">
      <alignment vertical="center"/>
    </xf>
    <xf numFmtId="41" fontId="3" fillId="0" borderId="0" xfId="6" applyFont="1" applyAlignment="1">
      <alignment vertical="center"/>
    </xf>
    <xf numFmtId="41" fontId="0" fillId="0" borderId="0" xfId="5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41" fontId="3" fillId="0" borderId="0" xfId="6" applyFont="1" applyAlignment="1">
      <alignment horizontal="center" vertical="center"/>
    </xf>
    <xf numFmtId="165" fontId="0" fillId="0" borderId="0" xfId="5" applyNumberFormat="1" applyFont="1" applyAlignment="1">
      <alignment vertical="center"/>
    </xf>
    <xf numFmtId="41" fontId="1" fillId="0" borderId="0" xfId="6" applyFont="1" applyAlignment="1">
      <alignment vertical="center"/>
    </xf>
    <xf numFmtId="0" fontId="5" fillId="0" borderId="27" xfId="0" applyFont="1" applyBorder="1" applyAlignment="1">
      <alignment vertical="center"/>
    </xf>
    <xf numFmtId="165" fontId="3" fillId="5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65" fontId="34" fillId="0" borderId="4" xfId="1" applyNumberFormat="1" applyFont="1" applyBorder="1" applyAlignment="1">
      <alignment horizontal="center" vertical="center"/>
    </xf>
    <xf numFmtId="165" fontId="34" fillId="0" borderId="4" xfId="1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65" fontId="3" fillId="10" borderId="4" xfId="1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left" vertical="center" wrapText="1"/>
    </xf>
    <xf numFmtId="0" fontId="23" fillId="3" borderId="21" xfId="0" applyFont="1" applyFill="1" applyBorder="1" applyAlignment="1">
      <alignment horizontal="left" vertical="center" wrapText="1"/>
    </xf>
    <xf numFmtId="0" fontId="23" fillId="3" borderId="22" xfId="0" applyFont="1" applyFill="1" applyBorder="1" applyAlignment="1">
      <alignment horizontal="left" vertical="center" wrapText="1"/>
    </xf>
    <xf numFmtId="0" fontId="23" fillId="3" borderId="23" xfId="0" applyFont="1" applyFill="1" applyBorder="1" applyAlignment="1">
      <alignment horizontal="left" vertical="center" wrapText="1"/>
    </xf>
    <xf numFmtId="0" fontId="30" fillId="8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29" fillId="8" borderId="20" xfId="0" applyFont="1" applyFill="1" applyBorder="1" applyAlignment="1">
      <alignment horizontal="left" vertical="center" wrapText="1"/>
    </xf>
    <xf numFmtId="0" fontId="29" fillId="8" borderId="21" xfId="0" applyFont="1" applyFill="1" applyBorder="1" applyAlignment="1">
      <alignment horizontal="left" vertical="center" wrapText="1"/>
    </xf>
  </cellXfs>
  <cellStyles count="7">
    <cellStyle name="Čiarka" xfId="1" builtinId="3"/>
    <cellStyle name="Čiarka [0]" xfId="6" builtinId="6"/>
    <cellStyle name="Čiarka 2" xfId="3" xr:uid="{2A15CDB5-18F9-448C-9980-CAD365FB917D}"/>
    <cellStyle name="Normálna" xfId="0" builtinId="0"/>
    <cellStyle name="Normálna 2" xfId="2" xr:uid="{65F4E799-BDDA-45DE-867D-ED6AEDE4C351}"/>
    <cellStyle name="Normálna 3" xfId="4" xr:uid="{1C13DC4E-DC7B-44D3-A60B-8F3D67F414AA}"/>
    <cellStyle name="Percentá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FC2761"/>
  <sheetViews>
    <sheetView zoomScale="141" zoomScaleNormal="141" zoomScaleSheetLayoutView="100" workbookViewId="0">
      <pane ySplit="4" topLeftCell="A155" activePane="bottomLeft" state="frozen"/>
      <selection pane="bottomLeft" activeCell="Q155" sqref="Q155"/>
    </sheetView>
  </sheetViews>
  <sheetFormatPr defaultColWidth="9.109375" defaultRowHeight="13.2" outlineLevelCol="1" x14ac:dyDescent="0.25"/>
  <cols>
    <col min="1" max="1" width="5" style="2" customWidth="1"/>
    <col min="2" max="2" width="8.6640625" style="2" customWidth="1"/>
    <col min="3" max="3" width="35.5546875" style="2" customWidth="1"/>
    <col min="4" max="8" width="11.44140625" style="2" hidden="1" customWidth="1"/>
    <col min="9" max="9" width="12.33203125" style="2" hidden="1" customWidth="1"/>
    <col min="10" max="10" width="15.6640625" style="2" hidden="1" customWidth="1" collapsed="1"/>
    <col min="11" max="11" width="13.5546875" style="2" hidden="1" customWidth="1" outlineLevel="1"/>
    <col min="12" max="13" width="13.109375" style="2" customWidth="1"/>
    <col min="14" max="16" width="13.44140625" style="270" customWidth="1"/>
    <col min="17" max="17" width="13.44140625" style="2" customWidth="1"/>
    <col min="18" max="18" width="13.5546875" style="2" customWidth="1"/>
    <col min="19" max="19" width="14.109375" style="2" customWidth="1"/>
    <col min="20" max="20" width="15.88671875" style="2" customWidth="1"/>
    <col min="21" max="21" width="11.44140625" style="2" customWidth="1"/>
    <col min="22" max="16384" width="9.109375" style="2"/>
  </cols>
  <sheetData>
    <row r="1" spans="1:21" ht="3.75" customHeight="1" thickBot="1" x14ac:dyDescent="0.3">
      <c r="N1" s="2"/>
      <c r="O1" s="2"/>
      <c r="P1" s="2"/>
    </row>
    <row r="2" spans="1:21" ht="30" customHeight="1" thickBot="1" x14ac:dyDescent="0.3">
      <c r="A2" s="266" t="s">
        <v>596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3"/>
    </row>
    <row r="3" spans="1:21" ht="20.25" customHeight="1" x14ac:dyDescent="0.25">
      <c r="D3" s="46" t="s">
        <v>451</v>
      </c>
      <c r="E3" s="46" t="s">
        <v>451</v>
      </c>
      <c r="F3" s="46" t="s">
        <v>451</v>
      </c>
      <c r="G3" s="46" t="s">
        <v>451</v>
      </c>
      <c r="H3" s="46" t="s">
        <v>451</v>
      </c>
      <c r="I3" s="46" t="s">
        <v>451</v>
      </c>
      <c r="J3" s="46" t="s">
        <v>451</v>
      </c>
      <c r="K3" s="46" t="s">
        <v>451</v>
      </c>
      <c r="L3" s="46" t="s">
        <v>451</v>
      </c>
      <c r="M3" s="46" t="s">
        <v>451</v>
      </c>
      <c r="N3" s="46" t="s">
        <v>451</v>
      </c>
      <c r="O3" s="46" t="s">
        <v>451</v>
      </c>
      <c r="P3" s="46" t="s">
        <v>451</v>
      </c>
      <c r="Q3" s="46" t="s">
        <v>451</v>
      </c>
      <c r="R3" s="46" t="s">
        <v>451</v>
      </c>
      <c r="S3" s="46" t="s">
        <v>451</v>
      </c>
    </row>
    <row r="4" spans="1:21" s="173" customFormat="1" ht="21" x14ac:dyDescent="0.25">
      <c r="A4" s="238"/>
      <c r="B4" s="372" t="s">
        <v>0</v>
      </c>
      <c r="C4" s="373"/>
      <c r="D4" s="177" t="s">
        <v>28</v>
      </c>
      <c r="E4" s="177" t="s">
        <v>28</v>
      </c>
      <c r="F4" s="177" t="s">
        <v>28</v>
      </c>
      <c r="G4" s="177" t="s">
        <v>28</v>
      </c>
      <c r="H4" s="177" t="s">
        <v>466</v>
      </c>
      <c r="I4" s="177" t="s">
        <v>467</v>
      </c>
      <c r="J4" s="177" t="s">
        <v>468</v>
      </c>
      <c r="K4" s="177" t="s">
        <v>478</v>
      </c>
      <c r="L4" s="177" t="s">
        <v>535</v>
      </c>
      <c r="M4" s="177" t="s">
        <v>580</v>
      </c>
      <c r="N4" s="177" t="s">
        <v>577</v>
      </c>
      <c r="O4" s="177" t="s">
        <v>579</v>
      </c>
      <c r="P4" s="177" t="s">
        <v>536</v>
      </c>
      <c r="Q4" s="177" t="s">
        <v>479</v>
      </c>
      <c r="R4" s="177" t="s">
        <v>537</v>
      </c>
      <c r="S4" s="177" t="s">
        <v>582</v>
      </c>
    </row>
    <row r="5" spans="1:21" x14ac:dyDescent="0.25">
      <c r="A5" s="4" t="s">
        <v>2</v>
      </c>
      <c r="B5" s="4">
        <v>100</v>
      </c>
      <c r="C5" s="4" t="s">
        <v>3</v>
      </c>
      <c r="D5" s="49">
        <f>D6+D7</f>
        <v>3027097</v>
      </c>
      <c r="E5" s="49">
        <f>E6+E7</f>
        <v>3457899</v>
      </c>
      <c r="F5" s="56">
        <f>F6+F7+F11</f>
        <v>4649738</v>
      </c>
      <c r="G5" s="56">
        <f>G6+G7+G11</f>
        <v>5139242</v>
      </c>
      <c r="H5" s="56">
        <f>H6+H7+H11</f>
        <v>6032510</v>
      </c>
      <c r="I5" s="242">
        <f>I6+I11+I7</f>
        <v>6684409</v>
      </c>
      <c r="J5" s="49">
        <v>7024710</v>
      </c>
      <c r="K5" s="49">
        <f t="shared" ref="K5:S5" si="0">K6+K7+K11</f>
        <v>7607857</v>
      </c>
      <c r="L5" s="49">
        <f t="shared" si="0"/>
        <v>8640871</v>
      </c>
      <c r="M5" s="49">
        <f t="shared" si="0"/>
        <v>8892704</v>
      </c>
      <c r="N5" s="81">
        <f t="shared" si="0"/>
        <v>9487348</v>
      </c>
      <c r="O5" s="81">
        <f t="shared" si="0"/>
        <v>9603296</v>
      </c>
      <c r="P5" s="81">
        <f t="shared" si="0"/>
        <v>9329496</v>
      </c>
      <c r="Q5" s="56">
        <f t="shared" si="0"/>
        <v>8288402</v>
      </c>
      <c r="R5" s="56">
        <f t="shared" si="0"/>
        <v>9146992</v>
      </c>
      <c r="S5" s="56">
        <f t="shared" si="0"/>
        <v>9460287</v>
      </c>
      <c r="T5" s="36"/>
      <c r="U5" s="312"/>
    </row>
    <row r="6" spans="1:21" x14ac:dyDescent="0.25">
      <c r="A6" s="4">
        <v>41</v>
      </c>
      <c r="B6" s="4">
        <v>111003</v>
      </c>
      <c r="C6" s="4" t="s">
        <v>4</v>
      </c>
      <c r="D6" s="49">
        <v>2485803</v>
      </c>
      <c r="E6" s="49">
        <v>2896998</v>
      </c>
      <c r="F6" s="49">
        <v>3405308</v>
      </c>
      <c r="G6" s="49">
        <v>3883609</v>
      </c>
      <c r="H6" s="49">
        <v>4568980</v>
      </c>
      <c r="I6" s="67">
        <v>5117808</v>
      </c>
      <c r="J6" s="50">
        <v>5181612</v>
      </c>
      <c r="K6" s="50">
        <v>5466316</v>
      </c>
      <c r="L6" s="268">
        <v>6043886</v>
      </c>
      <c r="M6" s="268">
        <v>6530618</v>
      </c>
      <c r="N6" s="319">
        <v>6580605</v>
      </c>
      <c r="O6" s="322">
        <v>6633460</v>
      </c>
      <c r="P6" s="319">
        <v>6633460</v>
      </c>
      <c r="Q6" s="49">
        <v>5443366</v>
      </c>
      <c r="R6" s="49">
        <v>6058240</v>
      </c>
      <c r="S6" s="49">
        <v>6371535</v>
      </c>
      <c r="T6" s="36"/>
      <c r="U6" s="312"/>
    </row>
    <row r="7" spans="1:21" x14ac:dyDescent="0.25">
      <c r="A7" s="5">
        <v>41</v>
      </c>
      <c r="B7" s="4">
        <v>121</v>
      </c>
      <c r="C7" s="4" t="s">
        <v>5</v>
      </c>
      <c r="D7" s="49">
        <f t="shared" ref="D7:I7" si="1">SUM(D8:D10)</f>
        <v>541294</v>
      </c>
      <c r="E7" s="49">
        <f t="shared" si="1"/>
        <v>560901</v>
      </c>
      <c r="F7" s="49">
        <f t="shared" si="1"/>
        <v>568801</v>
      </c>
      <c r="G7" s="49">
        <f t="shared" si="1"/>
        <v>587262</v>
      </c>
      <c r="H7" s="49">
        <f t="shared" si="1"/>
        <v>594017</v>
      </c>
      <c r="I7" s="67">
        <f t="shared" si="1"/>
        <v>587083</v>
      </c>
      <c r="J7" s="49">
        <v>788003</v>
      </c>
      <c r="K7" s="49">
        <f t="shared" ref="K7:S7" si="2">SUM(K8:K10)</f>
        <v>881185</v>
      </c>
      <c r="L7" s="53">
        <f t="shared" si="2"/>
        <v>888091</v>
      </c>
      <c r="M7" s="53">
        <f t="shared" si="2"/>
        <v>1051711</v>
      </c>
      <c r="N7" s="318">
        <f t="shared" si="2"/>
        <v>1491932</v>
      </c>
      <c r="O7" s="323">
        <f t="shared" si="2"/>
        <v>1491932</v>
      </c>
      <c r="P7" s="318">
        <f t="shared" si="2"/>
        <v>1491932</v>
      </c>
      <c r="Q7" s="320">
        <f t="shared" si="2"/>
        <v>1491932</v>
      </c>
      <c r="R7" s="320">
        <f t="shared" si="2"/>
        <v>1491932</v>
      </c>
      <c r="S7" s="320">
        <f t="shared" si="2"/>
        <v>1491932</v>
      </c>
      <c r="T7" s="36"/>
      <c r="U7" s="312"/>
    </row>
    <row r="8" spans="1:21" x14ac:dyDescent="0.25">
      <c r="A8" s="5">
        <v>41</v>
      </c>
      <c r="B8" s="5">
        <v>121001</v>
      </c>
      <c r="C8" s="5" t="s">
        <v>6</v>
      </c>
      <c r="D8" s="50">
        <v>177280</v>
      </c>
      <c r="E8" s="50">
        <v>179067</v>
      </c>
      <c r="F8" s="50">
        <v>177769</v>
      </c>
      <c r="G8" s="50">
        <v>195201</v>
      </c>
      <c r="H8" s="50">
        <v>186751</v>
      </c>
      <c r="I8" s="68">
        <v>189242</v>
      </c>
      <c r="J8" s="50">
        <v>156135</v>
      </c>
      <c r="K8" s="50">
        <v>332298</v>
      </c>
      <c r="L8" s="268">
        <v>318923</v>
      </c>
      <c r="M8" s="268">
        <v>396900</v>
      </c>
      <c r="N8" s="79">
        <v>460750</v>
      </c>
      <c r="O8" s="288">
        <v>460750</v>
      </c>
      <c r="P8" s="79">
        <v>460750</v>
      </c>
      <c r="Q8" s="51">
        <v>460750</v>
      </c>
      <c r="R8" s="51">
        <v>460750</v>
      </c>
      <c r="S8" s="51">
        <v>460750</v>
      </c>
      <c r="T8" s="36"/>
      <c r="U8" s="312"/>
    </row>
    <row r="9" spans="1:21" x14ac:dyDescent="0.25">
      <c r="A9" s="5">
        <v>41</v>
      </c>
      <c r="B9" s="5">
        <v>121002</v>
      </c>
      <c r="C9" s="5" t="s">
        <v>7</v>
      </c>
      <c r="D9" s="50">
        <v>326341</v>
      </c>
      <c r="E9" s="50">
        <v>342381</v>
      </c>
      <c r="F9" s="50">
        <v>346401</v>
      </c>
      <c r="G9" s="50">
        <v>346923</v>
      </c>
      <c r="H9" s="50">
        <v>362312</v>
      </c>
      <c r="I9" s="68">
        <v>347504</v>
      </c>
      <c r="J9" s="50">
        <v>564826</v>
      </c>
      <c r="K9" s="50">
        <v>479347</v>
      </c>
      <c r="L9" s="268">
        <v>489521</v>
      </c>
      <c r="M9" s="268">
        <v>548722</v>
      </c>
      <c r="N9" s="79">
        <v>895413</v>
      </c>
      <c r="O9" s="288">
        <v>895413</v>
      </c>
      <c r="P9" s="79">
        <v>895413</v>
      </c>
      <c r="Q9" s="51">
        <v>895413</v>
      </c>
      <c r="R9" s="51">
        <v>895413</v>
      </c>
      <c r="S9" s="51">
        <v>895413</v>
      </c>
      <c r="T9" s="36"/>
      <c r="U9" s="312"/>
    </row>
    <row r="10" spans="1:21" x14ac:dyDescent="0.25">
      <c r="A10" s="5">
        <v>41</v>
      </c>
      <c r="B10" s="5">
        <v>121003</v>
      </c>
      <c r="C10" s="5" t="s">
        <v>8</v>
      </c>
      <c r="D10" s="50">
        <v>37673</v>
      </c>
      <c r="E10" s="50">
        <v>39453</v>
      </c>
      <c r="F10" s="50">
        <v>44631</v>
      </c>
      <c r="G10" s="50">
        <v>45138</v>
      </c>
      <c r="H10" s="50">
        <v>44954</v>
      </c>
      <c r="I10" s="68">
        <v>50337</v>
      </c>
      <c r="J10" s="50">
        <v>67042</v>
      </c>
      <c r="K10" s="50">
        <v>69540</v>
      </c>
      <c r="L10" s="268">
        <v>79647</v>
      </c>
      <c r="M10" s="268">
        <v>106089</v>
      </c>
      <c r="N10" s="79">
        <v>135769</v>
      </c>
      <c r="O10" s="288">
        <v>135769</v>
      </c>
      <c r="P10" s="79">
        <v>135769</v>
      </c>
      <c r="Q10" s="51">
        <v>135769</v>
      </c>
      <c r="R10" s="51">
        <v>135769</v>
      </c>
      <c r="S10" s="51">
        <v>135769</v>
      </c>
      <c r="T10" s="36"/>
      <c r="U10" s="312"/>
    </row>
    <row r="11" spans="1:21" x14ac:dyDescent="0.25">
      <c r="A11" s="5">
        <v>41</v>
      </c>
      <c r="B11" s="4">
        <v>133</v>
      </c>
      <c r="C11" s="4" t="s">
        <v>9</v>
      </c>
      <c r="D11" s="49">
        <f>SUM(D12:D18)</f>
        <v>547272</v>
      </c>
      <c r="E11" s="49">
        <f>SUM(E12:E18)</f>
        <v>579649</v>
      </c>
      <c r="F11" s="49">
        <f>SUM(F12:F19)</f>
        <v>675629</v>
      </c>
      <c r="G11" s="49">
        <f>SUM(G12:G18)</f>
        <v>668371</v>
      </c>
      <c r="H11" s="49">
        <f>SUM(H12:H19)</f>
        <v>869513</v>
      </c>
      <c r="I11" s="49">
        <f>SUM(I12:I19)</f>
        <v>979518</v>
      </c>
      <c r="J11" s="49">
        <v>1055095</v>
      </c>
      <c r="K11" s="49">
        <f t="shared" ref="K11:R11" si="3">SUM(K12:K19)</f>
        <v>1260356</v>
      </c>
      <c r="L11" s="267">
        <f t="shared" ref="L11:P11" si="4">SUM(L12:L19)</f>
        <v>1708894</v>
      </c>
      <c r="M11" s="267">
        <f t="shared" si="4"/>
        <v>1310375</v>
      </c>
      <c r="N11" s="81">
        <f t="shared" si="4"/>
        <v>1414811</v>
      </c>
      <c r="O11" s="287">
        <f t="shared" si="4"/>
        <v>1477904</v>
      </c>
      <c r="P11" s="81">
        <f t="shared" si="4"/>
        <v>1204104</v>
      </c>
      <c r="Q11" s="49">
        <f>SUM(Q12:Q19)</f>
        <v>1353104</v>
      </c>
      <c r="R11" s="49">
        <f t="shared" si="3"/>
        <v>1596820</v>
      </c>
      <c r="S11" s="49">
        <f t="shared" ref="S11" si="5">SUM(S12:S19)</f>
        <v>1596820</v>
      </c>
      <c r="T11" s="36"/>
      <c r="U11" s="312"/>
    </row>
    <row r="12" spans="1:21" x14ac:dyDescent="0.25">
      <c r="A12" s="5">
        <v>41</v>
      </c>
      <c r="B12" s="5">
        <v>133001</v>
      </c>
      <c r="C12" s="5" t="s">
        <v>10</v>
      </c>
      <c r="D12" s="50">
        <v>8491</v>
      </c>
      <c r="E12" s="50">
        <v>8572</v>
      </c>
      <c r="F12" s="50">
        <v>8614</v>
      </c>
      <c r="G12" s="50">
        <v>8472</v>
      </c>
      <c r="H12" s="50">
        <v>9000</v>
      </c>
      <c r="I12" s="50">
        <v>9385</v>
      </c>
      <c r="J12" s="50">
        <v>9185</v>
      </c>
      <c r="K12" s="50">
        <v>10408</v>
      </c>
      <c r="L12" s="268">
        <v>9855</v>
      </c>
      <c r="M12" s="268">
        <v>9440</v>
      </c>
      <c r="N12" s="79">
        <v>9800</v>
      </c>
      <c r="O12" s="288">
        <v>13800</v>
      </c>
      <c r="P12" s="79">
        <v>15000</v>
      </c>
      <c r="Q12" s="51">
        <v>17000</v>
      </c>
      <c r="R12" s="51">
        <v>17000</v>
      </c>
      <c r="S12" s="51">
        <v>17000</v>
      </c>
      <c r="T12" s="36"/>
      <c r="U12" s="312"/>
    </row>
    <row r="13" spans="1:21" x14ac:dyDescent="0.25">
      <c r="A13" s="5">
        <v>41</v>
      </c>
      <c r="B13" s="5">
        <v>133006</v>
      </c>
      <c r="C13" s="5" t="s">
        <v>11</v>
      </c>
      <c r="D13" s="50">
        <v>47874</v>
      </c>
      <c r="E13" s="50">
        <v>60272</v>
      </c>
      <c r="F13" s="50">
        <v>66610</v>
      </c>
      <c r="G13" s="50">
        <v>64212</v>
      </c>
      <c r="H13" s="50">
        <v>52465</v>
      </c>
      <c r="I13" s="50">
        <v>48745</v>
      </c>
      <c r="J13" s="50">
        <v>48829</v>
      </c>
      <c r="K13" s="50">
        <v>52066</v>
      </c>
      <c r="L13" s="268">
        <v>27510</v>
      </c>
      <c r="M13" s="268">
        <v>49342</v>
      </c>
      <c r="N13" s="79">
        <v>50000</v>
      </c>
      <c r="O13" s="288">
        <v>50000</v>
      </c>
      <c r="P13" s="79">
        <v>50000</v>
      </c>
      <c r="Q13" s="51">
        <v>65000</v>
      </c>
      <c r="R13" s="51">
        <v>65000</v>
      </c>
      <c r="S13" s="51">
        <v>65000</v>
      </c>
      <c r="T13" s="36"/>
      <c r="U13" s="312"/>
    </row>
    <row r="14" spans="1:21" x14ac:dyDescent="0.25">
      <c r="A14" s="5">
        <v>41</v>
      </c>
      <c r="B14" s="5">
        <v>133012</v>
      </c>
      <c r="C14" s="5" t="s">
        <v>345</v>
      </c>
      <c r="D14" s="50">
        <v>18826</v>
      </c>
      <c r="E14" s="50">
        <v>16063</v>
      </c>
      <c r="F14" s="50">
        <v>86979</v>
      </c>
      <c r="G14" s="50">
        <v>20397</v>
      </c>
      <c r="H14" s="50">
        <v>13495</v>
      </c>
      <c r="I14" s="50">
        <v>25164</v>
      </c>
      <c r="J14" s="50">
        <v>21852</v>
      </c>
      <c r="K14" s="50">
        <v>34978</v>
      </c>
      <c r="L14" s="268">
        <v>33942</v>
      </c>
      <c r="M14" s="268">
        <v>26900</v>
      </c>
      <c r="N14" s="79">
        <v>18000</v>
      </c>
      <c r="O14" s="288">
        <v>18000</v>
      </c>
      <c r="P14" s="79">
        <v>18000</v>
      </c>
      <c r="Q14" s="51">
        <v>18000</v>
      </c>
      <c r="R14" s="51">
        <v>18000</v>
      </c>
      <c r="S14" s="51">
        <v>18000</v>
      </c>
      <c r="T14" s="36"/>
      <c r="U14" s="312"/>
    </row>
    <row r="15" spans="1:21" x14ac:dyDescent="0.25">
      <c r="A15" s="5">
        <v>41</v>
      </c>
      <c r="B15" s="5">
        <v>133012</v>
      </c>
      <c r="C15" s="5" t="s">
        <v>372</v>
      </c>
      <c r="D15" s="50"/>
      <c r="E15" s="50"/>
      <c r="F15" s="50"/>
      <c r="G15" s="50">
        <v>51828</v>
      </c>
      <c r="H15" s="50">
        <v>81673</v>
      </c>
      <c r="I15" s="50">
        <v>65140</v>
      </c>
      <c r="J15" s="50"/>
      <c r="K15" s="50"/>
      <c r="L15" s="268">
        <v>105385</v>
      </c>
      <c r="M15" s="268">
        <v>71000</v>
      </c>
      <c r="N15" s="79">
        <v>75000</v>
      </c>
      <c r="O15" s="288">
        <v>75000</v>
      </c>
      <c r="P15" s="79">
        <v>0</v>
      </c>
      <c r="Q15" s="51">
        <v>80000</v>
      </c>
      <c r="R15" s="51">
        <v>80000</v>
      </c>
      <c r="S15" s="51">
        <v>80000</v>
      </c>
      <c r="T15" s="36"/>
      <c r="U15" s="312"/>
    </row>
    <row r="16" spans="1:21" x14ac:dyDescent="0.25">
      <c r="A16" s="5">
        <v>41</v>
      </c>
      <c r="B16" s="5">
        <v>133013</v>
      </c>
      <c r="C16" s="32" t="s">
        <v>515</v>
      </c>
      <c r="D16" s="50">
        <v>371186</v>
      </c>
      <c r="E16" s="50">
        <v>394833</v>
      </c>
      <c r="F16" s="50">
        <v>407309</v>
      </c>
      <c r="G16" s="50">
        <v>423904</v>
      </c>
      <c r="H16" s="50">
        <v>441385</v>
      </c>
      <c r="I16" s="50">
        <v>495474</v>
      </c>
      <c r="J16" s="50">
        <v>505483</v>
      </c>
      <c r="K16" s="50">
        <v>506978</v>
      </c>
      <c r="L16" s="268">
        <v>545192</v>
      </c>
      <c r="M16" s="268">
        <v>701989</v>
      </c>
      <c r="N16" s="317">
        <v>761907</v>
      </c>
      <c r="O16" s="292">
        <v>821000</v>
      </c>
      <c r="P16" s="317">
        <v>821000</v>
      </c>
      <c r="Q16" s="50">
        <v>821000</v>
      </c>
      <c r="R16" s="50">
        <v>849820</v>
      </c>
      <c r="S16" s="50">
        <v>849820</v>
      </c>
      <c r="T16" s="36"/>
      <c r="U16" s="312"/>
    </row>
    <row r="17" spans="1:21" x14ac:dyDescent="0.25">
      <c r="A17" s="5">
        <v>41</v>
      </c>
      <c r="B17" s="5">
        <v>133013</v>
      </c>
      <c r="C17" s="5" t="s">
        <v>516</v>
      </c>
      <c r="D17" s="50">
        <v>100895</v>
      </c>
      <c r="E17" s="50">
        <v>99909</v>
      </c>
      <c r="F17" s="50">
        <v>102890</v>
      </c>
      <c r="G17" s="50">
        <v>97008</v>
      </c>
      <c r="H17" s="50">
        <v>83969</v>
      </c>
      <c r="I17" s="50">
        <v>130803</v>
      </c>
      <c r="J17" s="50">
        <v>124238</v>
      </c>
      <c r="K17" s="50">
        <v>127152</v>
      </c>
      <c r="L17" s="268">
        <v>136876</v>
      </c>
      <c r="M17" s="268">
        <v>161978</v>
      </c>
      <c r="N17" s="317">
        <v>194104</v>
      </c>
      <c r="O17" s="292">
        <v>194104</v>
      </c>
      <c r="P17" s="317">
        <v>194104</v>
      </c>
      <c r="Q17" s="50">
        <v>194104</v>
      </c>
      <c r="R17" s="50">
        <v>259000</v>
      </c>
      <c r="S17" s="50">
        <v>259000</v>
      </c>
      <c r="T17" s="36"/>
      <c r="U17" s="312"/>
    </row>
    <row r="18" spans="1:21" x14ac:dyDescent="0.25">
      <c r="A18" s="5">
        <v>41</v>
      </c>
      <c r="B18" s="5">
        <v>133013</v>
      </c>
      <c r="C18" s="5" t="s">
        <v>274</v>
      </c>
      <c r="D18" s="50"/>
      <c r="E18" s="50"/>
      <c r="F18" s="50">
        <v>3227</v>
      </c>
      <c r="G18" s="50">
        <v>2550</v>
      </c>
      <c r="H18" s="50">
        <v>2237</v>
      </c>
      <c r="I18" s="50">
        <v>4319</v>
      </c>
      <c r="J18" s="50">
        <v>8676</v>
      </c>
      <c r="K18" s="50">
        <v>9675</v>
      </c>
      <c r="L18" s="268">
        <v>6707</v>
      </c>
      <c r="M18" s="268">
        <v>5314</v>
      </c>
      <c r="N18" s="79">
        <v>6000</v>
      </c>
      <c r="O18" s="288">
        <v>6000</v>
      </c>
      <c r="P18" s="79">
        <v>6000</v>
      </c>
      <c r="Q18" s="51">
        <v>8000</v>
      </c>
      <c r="R18" s="51">
        <v>8000</v>
      </c>
      <c r="S18" s="51">
        <v>8000</v>
      </c>
      <c r="T18" s="36"/>
      <c r="U18" s="312"/>
    </row>
    <row r="19" spans="1:21" x14ac:dyDescent="0.25">
      <c r="A19" s="4">
        <v>41</v>
      </c>
      <c r="B19" s="4">
        <v>133015</v>
      </c>
      <c r="C19" s="26" t="s">
        <v>438</v>
      </c>
      <c r="D19" s="49"/>
      <c r="E19" s="49"/>
      <c r="F19" s="49"/>
      <c r="G19" s="49">
        <v>176</v>
      </c>
      <c r="H19" s="49">
        <v>185289</v>
      </c>
      <c r="I19" s="50">
        <v>200488</v>
      </c>
      <c r="J19" s="50">
        <v>336832</v>
      </c>
      <c r="K19" s="50">
        <v>519099</v>
      </c>
      <c r="L19" s="268">
        <v>843427</v>
      </c>
      <c r="M19" s="268">
        <v>284412</v>
      </c>
      <c r="N19" s="79">
        <v>300000</v>
      </c>
      <c r="O19" s="288">
        <v>300000</v>
      </c>
      <c r="P19" s="79">
        <v>100000</v>
      </c>
      <c r="Q19" s="51">
        <v>150000</v>
      </c>
      <c r="R19" s="51">
        <v>300000</v>
      </c>
      <c r="S19" s="51">
        <v>300000</v>
      </c>
      <c r="T19" s="36"/>
      <c r="U19" s="312"/>
    </row>
    <row r="20" spans="1:21" x14ac:dyDescent="0.25">
      <c r="A20" s="4">
        <v>41</v>
      </c>
      <c r="B20" s="4" t="s">
        <v>12</v>
      </c>
      <c r="C20" s="26" t="s">
        <v>439</v>
      </c>
      <c r="D20" s="49">
        <f t="shared" ref="D20:I20" si="6">SUM(D21:D25)</f>
        <v>91935</v>
      </c>
      <c r="E20" s="49">
        <f t="shared" si="6"/>
        <v>86800</v>
      </c>
      <c r="F20" s="49">
        <f t="shared" si="6"/>
        <v>98577</v>
      </c>
      <c r="G20" s="49">
        <f t="shared" si="6"/>
        <v>65690</v>
      </c>
      <c r="H20" s="49">
        <f t="shared" si="6"/>
        <v>68515</v>
      </c>
      <c r="I20" s="49">
        <f t="shared" si="6"/>
        <v>157235</v>
      </c>
      <c r="J20" s="49">
        <v>166685</v>
      </c>
      <c r="K20" s="49">
        <f t="shared" ref="K20:P20" si="7">SUM(K21:K25)</f>
        <v>179832</v>
      </c>
      <c r="L20" s="53">
        <f t="shared" si="7"/>
        <v>218595</v>
      </c>
      <c r="M20" s="53">
        <f t="shared" si="7"/>
        <v>365702</v>
      </c>
      <c r="N20" s="82">
        <f t="shared" si="7"/>
        <v>227300</v>
      </c>
      <c r="O20" s="290">
        <f t="shared" si="7"/>
        <v>227300</v>
      </c>
      <c r="P20" s="82">
        <f t="shared" si="7"/>
        <v>230300</v>
      </c>
      <c r="Q20" s="53">
        <f>SUM(Q22:Q25)</f>
        <v>273300</v>
      </c>
      <c r="R20" s="53">
        <f>SUM(R22:R25)</f>
        <v>273300</v>
      </c>
      <c r="S20" s="53">
        <f>SUM(S22:S25)</f>
        <v>273300</v>
      </c>
      <c r="T20" s="36"/>
      <c r="U20" s="312"/>
    </row>
    <row r="21" spans="1:21" x14ac:dyDescent="0.25">
      <c r="A21" s="4">
        <v>41</v>
      </c>
      <c r="B21" s="5">
        <v>211003</v>
      </c>
      <c r="C21" s="5" t="s">
        <v>517</v>
      </c>
      <c r="D21" s="50"/>
      <c r="E21" s="50">
        <v>21989</v>
      </c>
      <c r="F21" s="50">
        <v>23005</v>
      </c>
      <c r="G21" s="50"/>
      <c r="H21" s="50"/>
      <c r="I21" s="50">
        <v>3089</v>
      </c>
      <c r="J21" s="50">
        <v>580</v>
      </c>
      <c r="K21" s="50">
        <v>12690</v>
      </c>
      <c r="L21" s="51">
        <v>30121</v>
      </c>
      <c r="M21" s="51">
        <v>473</v>
      </c>
      <c r="N21" s="80"/>
      <c r="O21" s="289"/>
      <c r="P21" s="79">
        <v>3000</v>
      </c>
      <c r="Q21" s="52"/>
      <c r="R21" s="52"/>
      <c r="S21" s="52"/>
      <c r="T21" s="36"/>
      <c r="U21" s="312"/>
    </row>
    <row r="22" spans="1:21" x14ac:dyDescent="0.25">
      <c r="A22" s="5">
        <v>41</v>
      </c>
      <c r="B22" s="5">
        <v>212002</v>
      </c>
      <c r="C22" s="5" t="s">
        <v>518</v>
      </c>
      <c r="D22" s="50">
        <v>18688</v>
      </c>
      <c r="E22" s="50"/>
      <c r="F22" s="50"/>
      <c r="G22" s="50"/>
      <c r="H22" s="50"/>
      <c r="I22" s="50">
        <v>85000</v>
      </c>
      <c r="J22" s="50">
        <v>85000</v>
      </c>
      <c r="K22" s="50">
        <v>109484</v>
      </c>
      <c r="L22" s="268">
        <v>128231</v>
      </c>
      <c r="M22" s="268">
        <v>145000</v>
      </c>
      <c r="N22" s="79">
        <v>145000</v>
      </c>
      <c r="O22" s="288">
        <v>145000</v>
      </c>
      <c r="P22" s="79">
        <v>145000</v>
      </c>
      <c r="Q22" s="51">
        <v>145000</v>
      </c>
      <c r="R22" s="51">
        <v>145000</v>
      </c>
      <c r="S22" s="51">
        <v>145000</v>
      </c>
      <c r="T22" s="36"/>
      <c r="U22" s="312"/>
    </row>
    <row r="23" spans="1:21" x14ac:dyDescent="0.25">
      <c r="A23" s="5">
        <v>41</v>
      </c>
      <c r="B23" s="5">
        <v>212002</v>
      </c>
      <c r="C23" s="5" t="s">
        <v>13</v>
      </c>
      <c r="D23" s="50">
        <v>14647</v>
      </c>
      <c r="E23" s="50">
        <v>13081</v>
      </c>
      <c r="F23" s="50">
        <v>18034</v>
      </c>
      <c r="G23" s="50">
        <v>13181</v>
      </c>
      <c r="H23" s="50">
        <v>15958</v>
      </c>
      <c r="I23" s="50">
        <v>19457</v>
      </c>
      <c r="J23" s="50">
        <v>25342</v>
      </c>
      <c r="K23" s="50"/>
      <c r="L23" s="268"/>
      <c r="M23" s="268">
        <v>109396</v>
      </c>
      <c r="N23" s="79">
        <v>0</v>
      </c>
      <c r="O23" s="288"/>
      <c r="P23" s="79"/>
      <c r="Q23" s="51">
        <v>20000</v>
      </c>
      <c r="R23" s="51">
        <v>20000</v>
      </c>
      <c r="S23" s="51">
        <v>20000</v>
      </c>
      <c r="T23" s="36"/>
      <c r="U23" s="312"/>
    </row>
    <row r="24" spans="1:21" x14ac:dyDescent="0.25">
      <c r="A24" s="5">
        <v>41</v>
      </c>
      <c r="B24" s="5">
        <v>212003</v>
      </c>
      <c r="C24" s="5" t="s">
        <v>519</v>
      </c>
      <c r="D24" s="50">
        <v>50300</v>
      </c>
      <c r="E24" s="50">
        <v>43430</v>
      </c>
      <c r="F24" s="50">
        <v>49238</v>
      </c>
      <c r="G24" s="50">
        <v>46283</v>
      </c>
      <c r="H24" s="50">
        <v>42182</v>
      </c>
      <c r="I24" s="50">
        <v>41389</v>
      </c>
      <c r="J24" s="50">
        <v>47463</v>
      </c>
      <c r="K24" s="50">
        <v>49358</v>
      </c>
      <c r="L24" s="268">
        <v>51943</v>
      </c>
      <c r="M24" s="268">
        <v>104608</v>
      </c>
      <c r="N24" s="79">
        <v>74000</v>
      </c>
      <c r="O24" s="288">
        <v>74000</v>
      </c>
      <c r="P24" s="79">
        <v>74000</v>
      </c>
      <c r="Q24" s="51">
        <v>100000</v>
      </c>
      <c r="R24" s="51">
        <v>100000</v>
      </c>
      <c r="S24" s="51">
        <v>100000</v>
      </c>
      <c r="T24" s="36"/>
      <c r="U24" s="312"/>
    </row>
    <row r="25" spans="1:21" x14ac:dyDescent="0.25">
      <c r="A25" s="5">
        <v>41</v>
      </c>
      <c r="B25" s="5">
        <v>212003</v>
      </c>
      <c r="C25" s="5" t="s">
        <v>638</v>
      </c>
      <c r="D25" s="50">
        <v>8300</v>
      </c>
      <c r="E25" s="50">
        <v>8300</v>
      </c>
      <c r="F25" s="50">
        <v>8300</v>
      </c>
      <c r="G25" s="50">
        <v>6226</v>
      </c>
      <c r="H25" s="50">
        <v>10375</v>
      </c>
      <c r="I25" s="50">
        <v>8300</v>
      </c>
      <c r="J25" s="50">
        <v>8300</v>
      </c>
      <c r="K25" s="50">
        <v>8300</v>
      </c>
      <c r="L25" s="268">
        <v>8300</v>
      </c>
      <c r="M25" s="268">
        <v>6225</v>
      </c>
      <c r="N25" s="79">
        <v>8300</v>
      </c>
      <c r="O25" s="288">
        <v>8300</v>
      </c>
      <c r="P25" s="79">
        <v>8300</v>
      </c>
      <c r="Q25" s="51">
        <v>8300</v>
      </c>
      <c r="R25" s="51">
        <v>8300</v>
      </c>
      <c r="S25" s="51">
        <v>8300</v>
      </c>
      <c r="T25" s="36"/>
      <c r="U25" s="312"/>
    </row>
    <row r="26" spans="1:21" x14ac:dyDescent="0.25">
      <c r="A26" s="4">
        <v>41</v>
      </c>
      <c r="B26" s="77" t="s">
        <v>14</v>
      </c>
      <c r="C26" s="4" t="s">
        <v>440</v>
      </c>
      <c r="D26" s="49">
        <f t="shared" ref="D26:G26" si="8">SUM(D27:D28)</f>
        <v>137789</v>
      </c>
      <c r="E26" s="49">
        <f t="shared" si="8"/>
        <v>124739</v>
      </c>
      <c r="F26" s="49">
        <f t="shared" si="8"/>
        <v>147228</v>
      </c>
      <c r="G26" s="49">
        <f t="shared" si="8"/>
        <v>131615</v>
      </c>
      <c r="H26" s="49">
        <f>SUM(H27:H28)</f>
        <v>173509</v>
      </c>
      <c r="I26" s="49">
        <f t="shared" ref="I26" si="9">SUM(I27:I28)</f>
        <v>120393</v>
      </c>
      <c r="J26" s="49">
        <v>103563</v>
      </c>
      <c r="K26" s="49">
        <f t="shared" ref="K26:R26" si="10">SUM(K27:K28)</f>
        <v>118315</v>
      </c>
      <c r="L26" s="267">
        <f>SUM(L27:L28)</f>
        <v>109417</v>
      </c>
      <c r="M26" s="267">
        <f>SUM(M27:M28)</f>
        <v>125988</v>
      </c>
      <c r="N26" s="81">
        <f>SUM(N27:N28)</f>
        <v>115000</v>
      </c>
      <c r="O26" s="287">
        <f>SUM(O27:O28)</f>
        <v>115000</v>
      </c>
      <c r="P26" s="81">
        <f>SUM(P27:P28)</f>
        <v>120000</v>
      </c>
      <c r="Q26" s="56">
        <f t="shared" si="10"/>
        <v>125000</v>
      </c>
      <c r="R26" s="56">
        <f t="shared" si="10"/>
        <v>125000</v>
      </c>
      <c r="S26" s="56">
        <f t="shared" ref="S26" si="11">SUM(S27:S28)</f>
        <v>125000</v>
      </c>
      <c r="T26" s="36"/>
      <c r="U26" s="312"/>
    </row>
    <row r="27" spans="1:21" x14ac:dyDescent="0.25">
      <c r="A27" s="5">
        <v>41</v>
      </c>
      <c r="B27" s="54">
        <v>221004</v>
      </c>
      <c r="C27" s="5" t="s">
        <v>450</v>
      </c>
      <c r="D27" s="50">
        <v>97851</v>
      </c>
      <c r="E27" s="50">
        <v>114261</v>
      </c>
      <c r="F27" s="50">
        <v>123861</v>
      </c>
      <c r="G27" s="50">
        <v>109277</v>
      </c>
      <c r="H27" s="50">
        <v>112808</v>
      </c>
      <c r="I27" s="50">
        <v>95934</v>
      </c>
      <c r="J27" s="50">
        <v>86515</v>
      </c>
      <c r="K27" s="50">
        <v>92409</v>
      </c>
      <c r="L27" s="268">
        <v>81993</v>
      </c>
      <c r="M27" s="268">
        <v>58894</v>
      </c>
      <c r="N27" s="79">
        <v>60000</v>
      </c>
      <c r="O27" s="288">
        <v>60000</v>
      </c>
      <c r="P27" s="79">
        <v>65000</v>
      </c>
      <c r="Q27" s="51">
        <v>70000</v>
      </c>
      <c r="R27" s="51">
        <v>70000</v>
      </c>
      <c r="S27" s="51">
        <v>70000</v>
      </c>
      <c r="T27" s="36"/>
      <c r="U27" s="312"/>
    </row>
    <row r="28" spans="1:21" x14ac:dyDescent="0.25">
      <c r="A28" s="5">
        <v>41</v>
      </c>
      <c r="B28" s="5">
        <v>222003</v>
      </c>
      <c r="C28" s="5" t="s">
        <v>15</v>
      </c>
      <c r="D28" s="50">
        <v>39938</v>
      </c>
      <c r="E28" s="50">
        <v>10478</v>
      </c>
      <c r="F28" s="50">
        <v>23367</v>
      </c>
      <c r="G28" s="50">
        <v>22338</v>
      </c>
      <c r="H28" s="50">
        <v>60701</v>
      </c>
      <c r="I28" s="50">
        <v>24459</v>
      </c>
      <c r="J28" s="50">
        <v>17048</v>
      </c>
      <c r="K28" s="50">
        <v>25906</v>
      </c>
      <c r="L28" s="268">
        <v>27424</v>
      </c>
      <c r="M28" s="268">
        <v>67094</v>
      </c>
      <c r="N28" s="79">
        <v>55000</v>
      </c>
      <c r="O28" s="288">
        <v>55000</v>
      </c>
      <c r="P28" s="79">
        <v>55000</v>
      </c>
      <c r="Q28" s="51">
        <v>55000</v>
      </c>
      <c r="R28" s="51">
        <v>55000</v>
      </c>
      <c r="S28" s="51">
        <v>55000</v>
      </c>
      <c r="T28" s="36"/>
      <c r="U28" s="312"/>
    </row>
    <row r="29" spans="1:21" x14ac:dyDescent="0.25">
      <c r="A29" s="5">
        <v>41</v>
      </c>
      <c r="B29" s="4">
        <v>223</v>
      </c>
      <c r="C29" s="4" t="s">
        <v>449</v>
      </c>
      <c r="D29" s="49">
        <f>SUM(D30:D33)</f>
        <v>23653</v>
      </c>
      <c r="E29" s="49">
        <f>SUM(E30:E33)</f>
        <v>14983</v>
      </c>
      <c r="F29" s="49">
        <f t="shared" ref="F29:G29" si="12">SUM(F30:F34)</f>
        <v>47604</v>
      </c>
      <c r="G29" s="49">
        <f t="shared" si="12"/>
        <v>38308</v>
      </c>
      <c r="H29" s="49">
        <f>SUM(H30:H35)</f>
        <v>42825</v>
      </c>
      <c r="I29" s="49">
        <f>SUM(I30:I34)</f>
        <v>50278</v>
      </c>
      <c r="J29" s="49">
        <v>40055</v>
      </c>
      <c r="K29" s="49">
        <f t="shared" ref="K29:R29" si="13">SUM(K30:K35)</f>
        <v>40361</v>
      </c>
      <c r="L29" s="267">
        <f t="shared" si="13"/>
        <v>35207</v>
      </c>
      <c r="M29" s="267">
        <f>SUM(M30:M35)</f>
        <v>45870</v>
      </c>
      <c r="N29" s="81">
        <f t="shared" si="13"/>
        <v>50500</v>
      </c>
      <c r="O29" s="330">
        <f t="shared" ref="O29" si="14">SUM(O30:O35)</f>
        <v>50500</v>
      </c>
      <c r="P29" s="81">
        <f>SUM(P30:P35)</f>
        <v>48500</v>
      </c>
      <c r="Q29" s="49">
        <f t="shared" si="13"/>
        <v>58000</v>
      </c>
      <c r="R29" s="49">
        <f t="shared" si="13"/>
        <v>58000</v>
      </c>
      <c r="S29" s="49">
        <f t="shared" ref="S29" si="15">SUM(S30:S35)</f>
        <v>58000</v>
      </c>
      <c r="T29" s="36"/>
      <c r="U29" s="312"/>
    </row>
    <row r="30" spans="1:21" x14ac:dyDescent="0.25">
      <c r="A30" s="5">
        <v>41</v>
      </c>
      <c r="B30" s="5">
        <v>223001</v>
      </c>
      <c r="C30" s="5" t="s">
        <v>17</v>
      </c>
      <c r="D30" s="50">
        <v>22043</v>
      </c>
      <c r="E30" s="50">
        <v>14982</v>
      </c>
      <c r="F30" s="50">
        <v>20996</v>
      </c>
      <c r="G30" s="50">
        <v>38308</v>
      </c>
      <c r="H30" s="50">
        <v>13528</v>
      </c>
      <c r="I30" s="50">
        <v>11615</v>
      </c>
      <c r="J30" s="50">
        <v>3057</v>
      </c>
      <c r="K30" s="50">
        <v>2998</v>
      </c>
      <c r="L30" s="268">
        <v>2980</v>
      </c>
      <c r="M30" s="268">
        <v>3984</v>
      </c>
      <c r="N30" s="79">
        <v>10000</v>
      </c>
      <c r="O30" s="331">
        <v>10000</v>
      </c>
      <c r="P30" s="79">
        <v>10000</v>
      </c>
      <c r="Q30" s="51">
        <v>18000</v>
      </c>
      <c r="R30" s="51">
        <v>18000</v>
      </c>
      <c r="S30" s="51">
        <v>18000</v>
      </c>
      <c r="T30" s="36"/>
      <c r="U30" s="312"/>
    </row>
    <row r="31" spans="1:21" x14ac:dyDescent="0.25">
      <c r="A31" s="5">
        <v>111</v>
      </c>
      <c r="B31" s="5">
        <v>223001</v>
      </c>
      <c r="C31" s="5" t="s">
        <v>367</v>
      </c>
      <c r="D31" s="50"/>
      <c r="E31" s="50"/>
      <c r="F31" s="50">
        <v>26608</v>
      </c>
      <c r="G31" s="50">
        <v>0</v>
      </c>
      <c r="H31" s="50">
        <v>2275</v>
      </c>
      <c r="I31" s="50">
        <v>3803</v>
      </c>
      <c r="J31" s="50">
        <v>3007</v>
      </c>
      <c r="K31" s="50">
        <v>4701</v>
      </c>
      <c r="L31" s="268">
        <v>623</v>
      </c>
      <c r="M31" s="268">
        <v>1453</v>
      </c>
      <c r="N31" s="79">
        <v>2500</v>
      </c>
      <c r="O31" s="331">
        <v>2500</v>
      </c>
      <c r="P31" s="79">
        <v>2500</v>
      </c>
      <c r="Q31" s="51">
        <v>2000</v>
      </c>
      <c r="R31" s="51">
        <v>2000</v>
      </c>
      <c r="S31" s="51">
        <v>2000</v>
      </c>
      <c r="T31" s="36"/>
      <c r="U31" s="312"/>
    </row>
    <row r="32" spans="1:21" x14ac:dyDescent="0.25">
      <c r="A32" s="5">
        <v>111</v>
      </c>
      <c r="B32" s="5">
        <v>223001</v>
      </c>
      <c r="C32" s="5" t="s">
        <v>376</v>
      </c>
      <c r="D32" s="50"/>
      <c r="E32" s="50"/>
      <c r="F32" s="50"/>
      <c r="G32" s="50"/>
      <c r="H32" s="50"/>
      <c r="I32" s="50">
        <v>4321</v>
      </c>
      <c r="J32" s="50" t="s">
        <v>406</v>
      </c>
      <c r="K32" s="50"/>
      <c r="L32" s="268">
        <v>667</v>
      </c>
      <c r="M32" s="268"/>
      <c r="N32" s="79"/>
      <c r="O32" s="331"/>
      <c r="P32" s="79"/>
      <c r="Q32" s="51"/>
      <c r="R32" s="51"/>
      <c r="S32" s="51"/>
      <c r="T32" s="36"/>
      <c r="U32" s="312"/>
    </row>
    <row r="33" spans="1:21" x14ac:dyDescent="0.25">
      <c r="A33" s="5">
        <v>41</v>
      </c>
      <c r="B33" s="5">
        <v>223004</v>
      </c>
      <c r="C33" s="5" t="s">
        <v>18</v>
      </c>
      <c r="D33" s="50">
        <v>1610</v>
      </c>
      <c r="E33" s="50">
        <v>1</v>
      </c>
      <c r="F33" s="50">
        <v>0</v>
      </c>
      <c r="G33" s="50">
        <v>0</v>
      </c>
      <c r="H33" s="50">
        <v>300</v>
      </c>
      <c r="I33" s="50">
        <v>551</v>
      </c>
      <c r="J33" s="50">
        <v>1212</v>
      </c>
      <c r="K33" s="50"/>
      <c r="L33" s="268"/>
      <c r="M33" s="268"/>
      <c r="N33" s="79"/>
      <c r="O33" s="331"/>
      <c r="P33" s="79"/>
      <c r="Q33" s="51">
        <v>0</v>
      </c>
      <c r="R33" s="51">
        <v>0</v>
      </c>
      <c r="S33" s="51">
        <v>0</v>
      </c>
      <c r="T33" s="36"/>
      <c r="U33" s="312"/>
    </row>
    <row r="34" spans="1:21" x14ac:dyDescent="0.25">
      <c r="A34" s="5">
        <v>41</v>
      </c>
      <c r="B34" s="5">
        <v>223001</v>
      </c>
      <c r="C34" s="5" t="s">
        <v>639</v>
      </c>
      <c r="D34" s="50"/>
      <c r="E34" s="50"/>
      <c r="F34" s="50">
        <v>0</v>
      </c>
      <c r="G34" s="50">
        <v>0</v>
      </c>
      <c r="H34" s="50">
        <v>26722</v>
      </c>
      <c r="I34" s="50">
        <v>29988</v>
      </c>
      <c r="J34" s="50">
        <v>27341</v>
      </c>
      <c r="K34" s="50">
        <v>22976</v>
      </c>
      <c r="L34" s="268">
        <v>20382</v>
      </c>
      <c r="M34" s="268">
        <v>25671</v>
      </c>
      <c r="N34" s="79">
        <v>26000</v>
      </c>
      <c r="O34" s="331">
        <v>26000</v>
      </c>
      <c r="P34" s="79">
        <v>26000</v>
      </c>
      <c r="Q34" s="51">
        <v>26000</v>
      </c>
      <c r="R34" s="51">
        <v>26000</v>
      </c>
      <c r="S34" s="51">
        <v>26000</v>
      </c>
      <c r="T34" s="36"/>
      <c r="U34" s="312"/>
    </row>
    <row r="35" spans="1:21" x14ac:dyDescent="0.25">
      <c r="A35" s="22" t="s">
        <v>525</v>
      </c>
      <c r="B35" s="5">
        <v>223001</v>
      </c>
      <c r="C35" s="5" t="s">
        <v>512</v>
      </c>
      <c r="D35" s="50"/>
      <c r="E35" s="50"/>
      <c r="F35" s="50"/>
      <c r="G35" s="50"/>
      <c r="H35" s="50"/>
      <c r="I35" s="50"/>
      <c r="J35" s="50">
        <v>5438</v>
      </c>
      <c r="K35" s="50">
        <v>9686</v>
      </c>
      <c r="L35" s="268">
        <v>10555</v>
      </c>
      <c r="M35" s="268">
        <v>14762</v>
      </c>
      <c r="N35" s="79">
        <v>12000</v>
      </c>
      <c r="O35" s="331">
        <v>12000</v>
      </c>
      <c r="P35" s="79">
        <v>10000</v>
      </c>
      <c r="Q35" s="51">
        <v>12000</v>
      </c>
      <c r="R35" s="51">
        <v>12000</v>
      </c>
      <c r="S35" s="51">
        <v>12000</v>
      </c>
      <c r="T35" s="36"/>
      <c r="U35" s="312"/>
    </row>
    <row r="36" spans="1:21" x14ac:dyDescent="0.25">
      <c r="A36" s="5">
        <v>41</v>
      </c>
      <c r="B36" s="9">
        <v>229</v>
      </c>
      <c r="C36" s="9" t="s">
        <v>441</v>
      </c>
      <c r="D36" s="50"/>
      <c r="E36" s="50"/>
      <c r="F36" s="49">
        <f>F37</f>
        <v>1185</v>
      </c>
      <c r="G36" s="49">
        <f t="shared" ref="G36" si="16">G37</f>
        <v>2135</v>
      </c>
      <c r="H36" s="49">
        <f>SUM(H37)</f>
        <v>1860</v>
      </c>
      <c r="I36" s="49">
        <f>SUM(I37)</f>
        <v>2476</v>
      </c>
      <c r="J36" s="49">
        <v>3460</v>
      </c>
      <c r="K36" s="49">
        <f t="shared" ref="K36:S36" si="17">SUM(K37)</f>
        <v>1280</v>
      </c>
      <c r="L36" s="267">
        <f t="shared" si="17"/>
        <v>2165</v>
      </c>
      <c r="M36" s="267">
        <f>SUM(M37)</f>
        <v>850</v>
      </c>
      <c r="N36" s="81">
        <f t="shared" si="17"/>
        <v>1000</v>
      </c>
      <c r="O36" s="330">
        <f t="shared" si="17"/>
        <v>1000</v>
      </c>
      <c r="P36" s="81">
        <f>SUM(P37)</f>
        <v>500</v>
      </c>
      <c r="Q36" s="56">
        <f t="shared" si="17"/>
        <v>1000</v>
      </c>
      <c r="R36" s="56">
        <f t="shared" si="17"/>
        <v>1000</v>
      </c>
      <c r="S36" s="56">
        <f t="shared" si="17"/>
        <v>1000</v>
      </c>
      <c r="T36" s="36"/>
      <c r="U36" s="312"/>
    </row>
    <row r="37" spans="1:21" x14ac:dyDescent="0.25">
      <c r="A37" s="5">
        <v>41</v>
      </c>
      <c r="B37" s="5">
        <v>229005</v>
      </c>
      <c r="C37" s="5" t="s">
        <v>16</v>
      </c>
      <c r="D37" s="50">
        <v>2294</v>
      </c>
      <c r="E37" s="50">
        <v>2410</v>
      </c>
      <c r="F37" s="50">
        <v>1185</v>
      </c>
      <c r="G37" s="50">
        <v>2135</v>
      </c>
      <c r="H37" s="50">
        <v>1860</v>
      </c>
      <c r="I37" s="50">
        <v>2476</v>
      </c>
      <c r="J37" s="50">
        <v>3460</v>
      </c>
      <c r="K37" s="50">
        <v>1280</v>
      </c>
      <c r="L37" s="268">
        <v>2165</v>
      </c>
      <c r="M37" s="268">
        <v>850</v>
      </c>
      <c r="N37" s="79">
        <v>1000</v>
      </c>
      <c r="O37" s="331">
        <v>1000</v>
      </c>
      <c r="P37" s="79">
        <v>500</v>
      </c>
      <c r="Q37" s="51">
        <v>1000</v>
      </c>
      <c r="R37" s="51">
        <v>1000</v>
      </c>
      <c r="S37" s="51">
        <v>1000</v>
      </c>
      <c r="T37" s="36"/>
      <c r="U37" s="312"/>
    </row>
    <row r="38" spans="1:21" x14ac:dyDescent="0.25">
      <c r="A38" s="4">
        <v>41</v>
      </c>
      <c r="B38" s="4">
        <v>240</v>
      </c>
      <c r="C38" s="4" t="s">
        <v>19</v>
      </c>
      <c r="D38" s="49">
        <f t="shared" ref="D38:F38" si="18">SUM(D39:D39)</f>
        <v>1562</v>
      </c>
      <c r="E38" s="49">
        <f t="shared" si="18"/>
        <v>1226</v>
      </c>
      <c r="F38" s="49">
        <f t="shared" si="18"/>
        <v>204</v>
      </c>
      <c r="G38" s="49"/>
      <c r="H38" s="49">
        <f>SUM(H39:H40)</f>
        <v>18</v>
      </c>
      <c r="I38" s="49">
        <f>SUM(I39)</f>
        <v>578</v>
      </c>
      <c r="J38" s="49">
        <v>83</v>
      </c>
      <c r="K38" s="49"/>
      <c r="L38" s="269">
        <f>SUM(L39:L40)</f>
        <v>0</v>
      </c>
      <c r="M38" s="267">
        <f>SUM(M39:M40)</f>
        <v>3791</v>
      </c>
      <c r="N38" s="81">
        <f>SUM(N39:N40)</f>
        <v>5000</v>
      </c>
      <c r="O38" s="330">
        <f>SUM(O39:O40)</f>
        <v>5000</v>
      </c>
      <c r="P38" s="81">
        <f>SUM(P39:P40)</f>
        <v>5000</v>
      </c>
      <c r="Q38" s="56">
        <f>SUM(Q39)</f>
        <v>5000</v>
      </c>
      <c r="R38" s="56">
        <f>SUM(R39)</f>
        <v>5000</v>
      </c>
      <c r="S38" s="56">
        <f>SUM(S39)</f>
        <v>5000</v>
      </c>
      <c r="T38" s="36"/>
      <c r="U38" s="312"/>
    </row>
    <row r="39" spans="1:21" x14ac:dyDescent="0.25">
      <c r="A39" s="5">
        <v>41</v>
      </c>
      <c r="B39" s="5">
        <v>243</v>
      </c>
      <c r="C39" s="5" t="s">
        <v>442</v>
      </c>
      <c r="D39" s="50">
        <v>1562</v>
      </c>
      <c r="E39" s="50">
        <v>1226</v>
      </c>
      <c r="F39" s="50">
        <v>204</v>
      </c>
      <c r="G39" s="50"/>
      <c r="H39" s="50">
        <v>18</v>
      </c>
      <c r="I39" s="50">
        <v>578</v>
      </c>
      <c r="J39" s="50">
        <v>83</v>
      </c>
      <c r="K39" s="50"/>
      <c r="L39" s="269"/>
      <c r="M39" s="268">
        <v>3791</v>
      </c>
      <c r="N39" s="79">
        <v>5000</v>
      </c>
      <c r="O39" s="331">
        <v>5000</v>
      </c>
      <c r="P39" s="79">
        <v>5000</v>
      </c>
      <c r="Q39" s="51">
        <v>5000</v>
      </c>
      <c r="R39" s="51">
        <v>5000</v>
      </c>
      <c r="S39" s="51">
        <v>5000</v>
      </c>
      <c r="T39" s="36"/>
      <c r="U39" s="312"/>
    </row>
    <row r="40" spans="1:21" x14ac:dyDescent="0.25">
      <c r="A40" s="5">
        <v>41</v>
      </c>
      <c r="B40" s="5">
        <v>245</v>
      </c>
      <c r="C40" s="5" t="s">
        <v>396</v>
      </c>
      <c r="D40" s="50"/>
      <c r="E40" s="50"/>
      <c r="F40" s="50"/>
      <c r="G40" s="50"/>
      <c r="H40" s="50"/>
      <c r="I40" s="50"/>
      <c r="J40" s="85" t="s">
        <v>406</v>
      </c>
      <c r="K40" s="85"/>
      <c r="L40" s="269"/>
      <c r="M40" s="269"/>
      <c r="N40" s="83">
        <v>0</v>
      </c>
      <c r="O40" s="332">
        <v>0</v>
      </c>
      <c r="P40" s="83"/>
      <c r="Q40" s="55"/>
      <c r="R40" s="55"/>
      <c r="S40" s="55"/>
      <c r="T40" s="36"/>
      <c r="U40" s="312"/>
    </row>
    <row r="41" spans="1:21" x14ac:dyDescent="0.25">
      <c r="A41" s="4">
        <v>41</v>
      </c>
      <c r="B41" s="4">
        <v>290</v>
      </c>
      <c r="C41" s="4" t="s">
        <v>20</v>
      </c>
      <c r="D41" s="49">
        <f t="shared" ref="D41:G41" si="19">SUM(D42:D46)</f>
        <v>28738</v>
      </c>
      <c r="E41" s="49">
        <f t="shared" si="19"/>
        <v>10233</v>
      </c>
      <c r="F41" s="49">
        <f t="shared" si="19"/>
        <v>17771</v>
      </c>
      <c r="G41" s="49">
        <f t="shared" si="19"/>
        <v>9979</v>
      </c>
      <c r="H41" s="49">
        <f>SUM(H42:H46)</f>
        <v>16125</v>
      </c>
      <c r="I41" s="49">
        <f>SUM(I42:I46)</f>
        <v>25198</v>
      </c>
      <c r="J41" s="49">
        <v>11790</v>
      </c>
      <c r="K41" s="49">
        <f t="shared" ref="K41:P41" si="20">SUM(K42:K46)</f>
        <v>8205</v>
      </c>
      <c r="L41" s="267">
        <f t="shared" si="20"/>
        <v>22812</v>
      </c>
      <c r="M41" s="267">
        <f t="shared" si="20"/>
        <v>45086</v>
      </c>
      <c r="N41" s="81">
        <f t="shared" si="20"/>
        <v>5500</v>
      </c>
      <c r="O41" s="330">
        <f t="shared" si="20"/>
        <v>12600</v>
      </c>
      <c r="P41" s="81">
        <f t="shared" si="20"/>
        <v>34500</v>
      </c>
      <c r="Q41" s="49">
        <f t="shared" ref="Q41" si="21">SUM(Q42:Q46)</f>
        <v>14000</v>
      </c>
      <c r="R41" s="49">
        <f t="shared" ref="R41:S41" si="22">SUM(R42:R46)</f>
        <v>16000</v>
      </c>
      <c r="S41" s="49">
        <f t="shared" si="22"/>
        <v>16000</v>
      </c>
      <c r="T41" s="36"/>
      <c r="U41" s="312"/>
    </row>
    <row r="42" spans="1:21" x14ac:dyDescent="0.25">
      <c r="A42" s="5">
        <v>41</v>
      </c>
      <c r="B42" s="5">
        <v>292006</v>
      </c>
      <c r="C42" s="5" t="s">
        <v>21</v>
      </c>
      <c r="D42" s="50">
        <v>3682</v>
      </c>
      <c r="E42" s="50">
        <v>190</v>
      </c>
      <c r="F42" s="50">
        <v>5620</v>
      </c>
      <c r="G42" s="50"/>
      <c r="H42" s="50">
        <v>257</v>
      </c>
      <c r="I42" s="50"/>
      <c r="J42" s="50" t="s">
        <v>406</v>
      </c>
      <c r="K42" s="50">
        <v>4286</v>
      </c>
      <c r="L42" s="268">
        <v>7612</v>
      </c>
      <c r="M42" s="268">
        <v>5329</v>
      </c>
      <c r="N42" s="83">
        <v>0</v>
      </c>
      <c r="O42" s="332">
        <v>0</v>
      </c>
      <c r="P42" s="83">
        <v>1000</v>
      </c>
      <c r="Q42" s="55">
        <v>0</v>
      </c>
      <c r="R42" s="55">
        <v>0</v>
      </c>
      <c r="S42" s="55">
        <v>0</v>
      </c>
      <c r="T42" s="36"/>
      <c r="U42" s="312"/>
    </row>
    <row r="43" spans="1:21" x14ac:dyDescent="0.25">
      <c r="A43" s="5">
        <v>41</v>
      </c>
      <c r="B43" s="5">
        <v>292008</v>
      </c>
      <c r="C43" s="5" t="s">
        <v>329</v>
      </c>
      <c r="D43" s="50">
        <v>1775</v>
      </c>
      <c r="E43" s="50">
        <v>1844</v>
      </c>
      <c r="F43" s="50">
        <v>2276</v>
      </c>
      <c r="G43" s="50">
        <v>2516</v>
      </c>
      <c r="H43" s="50">
        <v>2189</v>
      </c>
      <c r="I43" s="50">
        <v>1756</v>
      </c>
      <c r="J43" s="50">
        <v>1018</v>
      </c>
      <c r="K43" s="50">
        <v>257</v>
      </c>
      <c r="L43" s="268">
        <v>318</v>
      </c>
      <c r="M43" s="268">
        <v>352</v>
      </c>
      <c r="N43" s="79">
        <v>500</v>
      </c>
      <c r="O43" s="331">
        <v>500</v>
      </c>
      <c r="P43" s="79">
        <v>500</v>
      </c>
      <c r="Q43" s="51">
        <v>1000</v>
      </c>
      <c r="R43" s="51">
        <v>3000</v>
      </c>
      <c r="S43" s="51">
        <v>3000</v>
      </c>
      <c r="T43" s="36"/>
      <c r="U43" s="312"/>
    </row>
    <row r="44" spans="1:21" x14ac:dyDescent="0.25">
      <c r="A44" s="5">
        <v>41</v>
      </c>
      <c r="B44" s="5">
        <v>292017</v>
      </c>
      <c r="C44" s="5" t="s">
        <v>20</v>
      </c>
      <c r="D44" s="50">
        <v>3016</v>
      </c>
      <c r="E44" s="50">
        <v>8199</v>
      </c>
      <c r="F44" s="50">
        <v>9875</v>
      </c>
      <c r="G44" s="50">
        <v>7463</v>
      </c>
      <c r="H44" s="50">
        <v>13679</v>
      </c>
      <c r="I44" s="50">
        <v>5706</v>
      </c>
      <c r="J44" s="50">
        <v>4741</v>
      </c>
      <c r="K44" s="50">
        <v>2567</v>
      </c>
      <c r="L44" s="268">
        <v>14342</v>
      </c>
      <c r="M44" s="268">
        <v>34096</v>
      </c>
      <c r="N44" s="79">
        <v>3000</v>
      </c>
      <c r="O44" s="331">
        <v>3000</v>
      </c>
      <c r="P44" s="79">
        <v>15000</v>
      </c>
      <c r="Q44" s="51">
        <v>3000</v>
      </c>
      <c r="R44" s="51">
        <v>3000</v>
      </c>
      <c r="S44" s="51">
        <v>3000</v>
      </c>
      <c r="T44" s="36"/>
      <c r="U44" s="312"/>
    </row>
    <row r="45" spans="1:21" x14ac:dyDescent="0.25">
      <c r="A45" s="5">
        <v>41</v>
      </c>
      <c r="B45" s="5">
        <v>292017</v>
      </c>
      <c r="C45" s="5" t="s">
        <v>587</v>
      </c>
      <c r="D45" s="50"/>
      <c r="E45" s="50"/>
      <c r="F45" s="50"/>
      <c r="G45" s="50"/>
      <c r="H45" s="50"/>
      <c r="I45" s="50"/>
      <c r="J45" s="50"/>
      <c r="K45" s="50"/>
      <c r="L45" s="268"/>
      <c r="M45" s="268"/>
      <c r="N45" s="79"/>
      <c r="O45" s="331">
        <v>7100</v>
      </c>
      <c r="P45" s="79">
        <v>15000</v>
      </c>
      <c r="Q45" s="51">
        <v>10000</v>
      </c>
      <c r="R45" s="51">
        <v>10000</v>
      </c>
      <c r="S45" s="51">
        <v>10000</v>
      </c>
      <c r="T45" s="36"/>
      <c r="U45" s="312"/>
    </row>
    <row r="46" spans="1:21" x14ac:dyDescent="0.25">
      <c r="A46" s="5">
        <v>41</v>
      </c>
      <c r="B46" s="5">
        <v>292027</v>
      </c>
      <c r="C46" s="5" t="s">
        <v>640</v>
      </c>
      <c r="D46" s="50">
        <v>20265</v>
      </c>
      <c r="E46" s="50"/>
      <c r="F46" s="50"/>
      <c r="G46" s="50"/>
      <c r="H46" s="50"/>
      <c r="I46" s="50">
        <v>17736</v>
      </c>
      <c r="J46" s="50">
        <v>6031</v>
      </c>
      <c r="K46" s="50">
        <v>1095</v>
      </c>
      <c r="L46" s="268">
        <v>540</v>
      </c>
      <c r="M46" s="268">
        <v>5309</v>
      </c>
      <c r="N46" s="79">
        <v>2000</v>
      </c>
      <c r="O46" s="331">
        <v>2000</v>
      </c>
      <c r="P46" s="79">
        <v>3000</v>
      </c>
      <c r="Q46" s="55">
        <v>0</v>
      </c>
      <c r="R46" s="55">
        <v>0</v>
      </c>
      <c r="S46" s="55">
        <v>0</v>
      </c>
      <c r="T46" s="36"/>
      <c r="U46" s="312"/>
    </row>
    <row r="47" spans="1:21" x14ac:dyDescent="0.25">
      <c r="A47" s="4">
        <v>41</v>
      </c>
      <c r="B47" s="4">
        <v>300</v>
      </c>
      <c r="C47" s="4" t="s">
        <v>22</v>
      </c>
      <c r="D47" s="49">
        <f>SUM(D48:D81)</f>
        <v>1146173</v>
      </c>
      <c r="E47" s="49">
        <f>SUM(E48:E81)</f>
        <v>1244088</v>
      </c>
      <c r="F47" s="49">
        <f>SUM(F48:F81)</f>
        <v>1569635</v>
      </c>
      <c r="G47" s="49">
        <f>SUM(G48:G88)</f>
        <v>1835587</v>
      </c>
      <c r="H47" s="49">
        <f>SUM(H48:H88)</f>
        <v>2214615</v>
      </c>
      <c r="I47" s="49">
        <f>SUM(I48:I88)</f>
        <v>2962832</v>
      </c>
      <c r="J47" s="49">
        <v>3899873</v>
      </c>
      <c r="K47" s="49">
        <f>SUM(K48:K88)</f>
        <v>3696841</v>
      </c>
      <c r="L47" s="267">
        <f>SUM(L48:L94)</f>
        <v>3952465</v>
      </c>
      <c r="M47" s="267">
        <f>SUM(M48:M95)</f>
        <v>5917041</v>
      </c>
      <c r="N47" s="81">
        <f>SUM(N48:N95)</f>
        <v>3846926</v>
      </c>
      <c r="O47" s="330">
        <f>SUM(O48:O95)</f>
        <v>4496081</v>
      </c>
      <c r="P47" s="81">
        <f>SUM(P48:P95)</f>
        <v>4585315</v>
      </c>
      <c r="Q47" s="56">
        <f>SUM(Q48:Q96)</f>
        <v>5976328</v>
      </c>
      <c r="R47" s="56">
        <f>SUM(R48:R95)</f>
        <v>5657328</v>
      </c>
      <c r="S47" s="56">
        <f>SUM(S48:S95)</f>
        <v>5657328</v>
      </c>
      <c r="T47" s="36"/>
      <c r="U47" s="312"/>
    </row>
    <row r="48" spans="1:21" x14ac:dyDescent="0.25">
      <c r="A48" s="5">
        <v>72</v>
      </c>
      <c r="B48" s="5">
        <v>311</v>
      </c>
      <c r="C48" s="5" t="s">
        <v>448</v>
      </c>
      <c r="D48" s="50">
        <v>4200</v>
      </c>
      <c r="E48" s="50">
        <v>2400</v>
      </c>
      <c r="F48" s="50">
        <v>4141</v>
      </c>
      <c r="G48" s="50">
        <v>11428</v>
      </c>
      <c r="H48" s="50">
        <v>5030</v>
      </c>
      <c r="I48" s="50">
        <v>352963</v>
      </c>
      <c r="J48" s="50">
        <v>120</v>
      </c>
      <c r="K48" s="50">
        <v>19643</v>
      </c>
      <c r="L48" s="51">
        <v>17929</v>
      </c>
      <c r="M48" s="51">
        <v>160612</v>
      </c>
      <c r="N48" s="80">
        <v>0</v>
      </c>
      <c r="O48" s="331">
        <v>1800</v>
      </c>
      <c r="P48" s="83">
        <v>1800</v>
      </c>
      <c r="Q48" s="52"/>
      <c r="R48" s="52"/>
      <c r="S48" s="52"/>
      <c r="T48" s="36"/>
      <c r="U48" s="312"/>
    </row>
    <row r="49" spans="1:21" x14ac:dyDescent="0.25">
      <c r="A49" s="5">
        <v>72</v>
      </c>
      <c r="B49" s="5">
        <v>311001</v>
      </c>
      <c r="C49" s="5" t="s">
        <v>641</v>
      </c>
      <c r="D49" s="50"/>
      <c r="E49" s="50"/>
      <c r="F49" s="50"/>
      <c r="G49" s="50"/>
      <c r="H49" s="50"/>
      <c r="I49" s="50">
        <v>7466</v>
      </c>
      <c r="J49" s="50">
        <v>763591</v>
      </c>
      <c r="K49" s="50">
        <v>253358</v>
      </c>
      <c r="L49" s="268"/>
      <c r="M49" s="268"/>
      <c r="N49" s="79">
        <v>0</v>
      </c>
      <c r="O49" s="331">
        <v>0</v>
      </c>
      <c r="P49" s="79"/>
      <c r="Q49" s="51">
        <v>0</v>
      </c>
      <c r="R49" s="51">
        <v>0</v>
      </c>
      <c r="S49" s="51">
        <v>0</v>
      </c>
      <c r="T49" s="36"/>
      <c r="U49" s="312"/>
    </row>
    <row r="50" spans="1:21" x14ac:dyDescent="0.25">
      <c r="A50" s="5">
        <v>111</v>
      </c>
      <c r="B50" s="5">
        <v>312001</v>
      </c>
      <c r="C50" s="5" t="s">
        <v>332</v>
      </c>
      <c r="D50" s="50">
        <f>1728+21570</f>
        <v>23298</v>
      </c>
      <c r="E50" s="50"/>
      <c r="F50" s="50">
        <f>1361+38349</f>
        <v>39710</v>
      </c>
      <c r="G50" s="50">
        <v>24334</v>
      </c>
      <c r="H50" s="50">
        <v>24748</v>
      </c>
      <c r="I50" s="50">
        <v>26208</v>
      </c>
      <c r="J50" s="50">
        <v>28230</v>
      </c>
      <c r="K50" s="50">
        <v>26640</v>
      </c>
      <c r="L50" s="268">
        <v>27244</v>
      </c>
      <c r="M50" s="268">
        <v>32315</v>
      </c>
      <c r="N50" s="79">
        <v>35000</v>
      </c>
      <c r="O50" s="331">
        <v>35000</v>
      </c>
      <c r="P50" s="79">
        <v>30000</v>
      </c>
      <c r="Q50" s="51">
        <v>38000</v>
      </c>
      <c r="R50" s="51">
        <v>38000</v>
      </c>
      <c r="S50" s="51">
        <v>38000</v>
      </c>
      <c r="T50" s="36"/>
      <c r="U50" s="312"/>
    </row>
    <row r="51" spans="1:21" x14ac:dyDescent="0.25">
      <c r="A51" s="5">
        <v>111</v>
      </c>
      <c r="B51" s="5">
        <v>312001</v>
      </c>
      <c r="C51" s="5" t="s">
        <v>546</v>
      </c>
      <c r="D51" s="50"/>
      <c r="E51" s="50"/>
      <c r="F51" s="50"/>
      <c r="G51" s="50"/>
      <c r="H51" s="50"/>
      <c r="I51" s="50">
        <v>44341</v>
      </c>
      <c r="J51" s="50">
        <v>206335</v>
      </c>
      <c r="K51" s="50">
        <v>229516</v>
      </c>
      <c r="L51" s="268"/>
      <c r="M51" s="268">
        <v>37889</v>
      </c>
      <c r="N51" s="79">
        <v>0</v>
      </c>
      <c r="O51" s="331">
        <v>0</v>
      </c>
      <c r="P51" s="79"/>
      <c r="Q51" s="51">
        <v>0</v>
      </c>
      <c r="R51" s="51">
        <v>0</v>
      </c>
      <c r="S51" s="51">
        <v>0</v>
      </c>
      <c r="T51" s="36"/>
      <c r="U51" s="312"/>
    </row>
    <row r="52" spans="1:21" x14ac:dyDescent="0.25">
      <c r="A52" s="5">
        <v>111</v>
      </c>
      <c r="B52" s="5">
        <v>312001</v>
      </c>
      <c r="C52" s="5" t="s">
        <v>390</v>
      </c>
      <c r="D52" s="50"/>
      <c r="E52" s="50"/>
      <c r="F52" s="50"/>
      <c r="G52" s="50"/>
      <c r="H52" s="50"/>
      <c r="I52" s="50">
        <v>103584</v>
      </c>
      <c r="J52" s="50">
        <v>11194</v>
      </c>
      <c r="K52" s="50"/>
      <c r="L52" s="268">
        <v>25360</v>
      </c>
      <c r="M52" s="268">
        <v>309098</v>
      </c>
      <c r="N52" s="79">
        <v>405000</v>
      </c>
      <c r="O52" s="331">
        <v>405000</v>
      </c>
      <c r="P52" s="79">
        <v>405000</v>
      </c>
      <c r="Q52" s="51">
        <v>390000</v>
      </c>
      <c r="R52" s="51">
        <v>450000</v>
      </c>
      <c r="S52" s="51">
        <v>450000</v>
      </c>
      <c r="T52" s="36"/>
      <c r="U52" s="312"/>
    </row>
    <row r="53" spans="1:21" x14ac:dyDescent="0.25">
      <c r="A53" s="5">
        <v>111</v>
      </c>
      <c r="B53" s="5">
        <v>312001</v>
      </c>
      <c r="C53" s="5" t="s">
        <v>538</v>
      </c>
      <c r="D53" s="50"/>
      <c r="E53" s="50"/>
      <c r="F53" s="50"/>
      <c r="G53" s="50"/>
      <c r="H53" s="50"/>
      <c r="I53" s="50"/>
      <c r="J53" s="50"/>
      <c r="K53" s="50"/>
      <c r="L53" s="268">
        <v>47214</v>
      </c>
      <c r="M53" s="268"/>
      <c r="N53" s="79"/>
      <c r="O53" s="331"/>
      <c r="P53" s="79"/>
      <c r="Q53" s="51"/>
      <c r="R53" s="51"/>
      <c r="S53" s="51"/>
      <c r="T53" s="36"/>
      <c r="U53" s="312"/>
    </row>
    <row r="54" spans="1:21" x14ac:dyDescent="0.25">
      <c r="A54" s="5">
        <v>111</v>
      </c>
      <c r="B54" s="5">
        <v>312001</v>
      </c>
      <c r="C54" s="5" t="s">
        <v>492</v>
      </c>
      <c r="D54" s="50"/>
      <c r="E54" s="50"/>
      <c r="F54" s="50"/>
      <c r="G54" s="50"/>
      <c r="H54" s="50"/>
      <c r="I54" s="50"/>
      <c r="J54" s="50"/>
      <c r="K54" s="50"/>
      <c r="L54" s="268">
        <v>178259</v>
      </c>
      <c r="M54" s="268">
        <v>488361</v>
      </c>
      <c r="N54" s="79">
        <v>0</v>
      </c>
      <c r="O54" s="331">
        <v>265110</v>
      </c>
      <c r="P54" s="79">
        <v>280000</v>
      </c>
      <c r="Q54" s="51"/>
      <c r="R54" s="51"/>
      <c r="S54" s="51"/>
      <c r="T54" s="36"/>
      <c r="U54" s="312"/>
    </row>
    <row r="55" spans="1:21" x14ac:dyDescent="0.25">
      <c r="A55" s="5">
        <v>111</v>
      </c>
      <c r="B55" s="5">
        <v>312001</v>
      </c>
      <c r="C55" s="5" t="s">
        <v>492</v>
      </c>
      <c r="D55" s="50"/>
      <c r="E55" s="50"/>
      <c r="F55" s="50"/>
      <c r="G55" s="50"/>
      <c r="H55" s="50"/>
      <c r="I55" s="50"/>
      <c r="J55" s="50"/>
      <c r="K55" s="50"/>
      <c r="L55" s="268">
        <v>38599</v>
      </c>
      <c r="M55" s="268">
        <v>13967</v>
      </c>
      <c r="N55" s="79"/>
      <c r="O55" s="331"/>
      <c r="P55" s="79">
        <v>0</v>
      </c>
      <c r="Q55" s="51"/>
      <c r="R55" s="51"/>
      <c r="S55" s="51"/>
      <c r="T55" s="36"/>
      <c r="U55" s="312"/>
    </row>
    <row r="56" spans="1:21" x14ac:dyDescent="0.25">
      <c r="A56" s="5">
        <v>111</v>
      </c>
      <c r="B56" s="5">
        <v>312012</v>
      </c>
      <c r="C56" s="5" t="s">
        <v>642</v>
      </c>
      <c r="D56" s="50"/>
      <c r="E56" s="50"/>
      <c r="F56" s="50"/>
      <c r="G56" s="50"/>
      <c r="H56" s="50"/>
      <c r="I56" s="50"/>
      <c r="J56" s="50"/>
      <c r="K56" s="50"/>
      <c r="L56" s="268">
        <v>31454</v>
      </c>
      <c r="M56" s="268"/>
      <c r="N56" s="79"/>
      <c r="O56" s="331"/>
      <c r="P56" s="79"/>
      <c r="Q56" s="51"/>
      <c r="R56" s="51"/>
      <c r="S56" s="51"/>
      <c r="T56" s="36"/>
      <c r="U56" s="312"/>
    </row>
    <row r="57" spans="1:21" x14ac:dyDescent="0.25">
      <c r="A57" s="5">
        <v>111</v>
      </c>
      <c r="B57" s="5">
        <v>312001</v>
      </c>
      <c r="C57" s="5" t="s">
        <v>539</v>
      </c>
      <c r="D57" s="50"/>
      <c r="E57" s="50"/>
      <c r="F57" s="50"/>
      <c r="G57" s="50"/>
      <c r="H57" s="50"/>
      <c r="I57" s="50"/>
      <c r="J57" s="50"/>
      <c r="K57" s="50"/>
      <c r="L57" s="268">
        <v>1200</v>
      </c>
      <c r="M57" s="268">
        <v>82538</v>
      </c>
      <c r="N57" s="79"/>
      <c r="O57" s="331"/>
      <c r="P57" s="79">
        <v>0</v>
      </c>
      <c r="Q57" s="51"/>
      <c r="R57" s="51"/>
      <c r="S57" s="51"/>
      <c r="T57" s="36"/>
      <c r="U57" s="312"/>
    </row>
    <row r="58" spans="1:21" x14ac:dyDescent="0.25">
      <c r="A58" s="5">
        <v>111</v>
      </c>
      <c r="B58" s="5">
        <v>312012</v>
      </c>
      <c r="C58" s="5" t="s">
        <v>23</v>
      </c>
      <c r="D58" s="50">
        <v>1543</v>
      </c>
      <c r="E58" s="50">
        <v>423</v>
      </c>
      <c r="F58" s="50">
        <v>282</v>
      </c>
      <c r="G58" s="50">
        <v>447</v>
      </c>
      <c r="H58" s="50">
        <v>663</v>
      </c>
      <c r="I58" s="50"/>
      <c r="J58" s="50">
        <v>473</v>
      </c>
      <c r="K58" s="50">
        <v>912</v>
      </c>
      <c r="L58" s="283">
        <v>1000</v>
      </c>
      <c r="M58" s="51">
        <v>3930</v>
      </c>
      <c r="N58" s="83">
        <v>0</v>
      </c>
      <c r="O58" s="332">
        <v>0</v>
      </c>
      <c r="P58" s="83"/>
      <c r="Q58" s="52"/>
      <c r="R58" s="52"/>
      <c r="S58" s="52"/>
      <c r="T58" s="36"/>
      <c r="U58" s="312"/>
    </row>
    <row r="59" spans="1:21" x14ac:dyDescent="0.25">
      <c r="A59" s="5">
        <v>111</v>
      </c>
      <c r="B59" s="5">
        <v>312012</v>
      </c>
      <c r="C59" s="5" t="s">
        <v>443</v>
      </c>
      <c r="D59" s="50">
        <v>739</v>
      </c>
      <c r="E59" s="50">
        <v>1890</v>
      </c>
      <c r="F59" s="50">
        <v>154</v>
      </c>
      <c r="G59" s="50">
        <v>1202</v>
      </c>
      <c r="H59" s="50">
        <v>1263</v>
      </c>
      <c r="I59" s="50">
        <v>1493</v>
      </c>
      <c r="J59" s="50">
        <v>150</v>
      </c>
      <c r="K59" s="50">
        <v>4257</v>
      </c>
      <c r="L59" s="52"/>
      <c r="M59" s="52">
        <v>99</v>
      </c>
      <c r="N59" s="83">
        <v>0</v>
      </c>
      <c r="O59" s="332">
        <v>0</v>
      </c>
      <c r="P59" s="83"/>
      <c r="Q59" s="52"/>
      <c r="R59" s="52"/>
      <c r="S59" s="52"/>
      <c r="T59" s="36"/>
      <c r="U59" s="312"/>
    </row>
    <row r="60" spans="1:21" x14ac:dyDescent="0.25">
      <c r="A60" s="5">
        <v>111</v>
      </c>
      <c r="B60" s="5">
        <v>312012</v>
      </c>
      <c r="C60" s="5" t="s">
        <v>248</v>
      </c>
      <c r="D60" s="50">
        <v>149</v>
      </c>
      <c r="E60" s="50">
        <v>266</v>
      </c>
      <c r="F60" s="50">
        <v>199</v>
      </c>
      <c r="G60" s="50">
        <v>991</v>
      </c>
      <c r="H60" s="50">
        <v>233</v>
      </c>
      <c r="I60" s="50">
        <v>100</v>
      </c>
      <c r="J60" s="50">
        <v>550</v>
      </c>
      <c r="K60" s="50">
        <v>149</v>
      </c>
      <c r="L60" s="51">
        <v>116</v>
      </c>
      <c r="M60" s="51">
        <v>69</v>
      </c>
      <c r="N60" s="83">
        <v>0</v>
      </c>
      <c r="O60" s="332">
        <v>0</v>
      </c>
      <c r="P60" s="83"/>
      <c r="Q60" s="52"/>
      <c r="R60" s="52"/>
      <c r="S60" s="52"/>
      <c r="T60" s="36"/>
      <c r="U60" s="312"/>
    </row>
    <row r="61" spans="1:21" x14ac:dyDescent="0.25">
      <c r="A61" s="5">
        <v>111</v>
      </c>
      <c r="B61" s="5">
        <v>312012</v>
      </c>
      <c r="C61" s="5" t="s">
        <v>249</v>
      </c>
      <c r="D61" s="50">
        <v>513</v>
      </c>
      <c r="E61" s="50">
        <v>546</v>
      </c>
      <c r="F61" s="50"/>
      <c r="G61" s="50">
        <v>173</v>
      </c>
      <c r="H61" s="50">
        <v>350</v>
      </c>
      <c r="I61" s="50">
        <v>450</v>
      </c>
      <c r="J61" s="50"/>
      <c r="K61" s="50">
        <v>950</v>
      </c>
      <c r="L61" s="51">
        <v>1150</v>
      </c>
      <c r="M61" s="51">
        <v>500</v>
      </c>
      <c r="N61" s="83">
        <v>0</v>
      </c>
      <c r="O61" s="332">
        <v>0</v>
      </c>
      <c r="P61" s="83"/>
      <c r="Q61" s="52"/>
      <c r="R61" s="52"/>
      <c r="S61" s="52"/>
      <c r="T61" s="36"/>
      <c r="U61" s="312"/>
    </row>
    <row r="62" spans="1:21" x14ac:dyDescent="0.25">
      <c r="A62" s="5">
        <v>111</v>
      </c>
      <c r="B62" s="5">
        <v>312012</v>
      </c>
      <c r="C62" s="5" t="s">
        <v>418</v>
      </c>
      <c r="D62" s="50"/>
      <c r="E62" s="50"/>
      <c r="F62" s="50"/>
      <c r="G62" s="50"/>
      <c r="H62" s="50"/>
      <c r="I62" s="50"/>
      <c r="J62" s="50"/>
      <c r="K62" s="50">
        <v>41371</v>
      </c>
      <c r="L62" s="51">
        <v>54443</v>
      </c>
      <c r="M62" s="51">
        <v>73039</v>
      </c>
      <c r="N62" s="83">
        <v>0</v>
      </c>
      <c r="O62" s="332">
        <v>0</v>
      </c>
      <c r="P62" s="83"/>
      <c r="Q62" s="52"/>
      <c r="R62" s="52"/>
      <c r="S62" s="52"/>
      <c r="T62" s="36"/>
      <c r="U62" s="312"/>
    </row>
    <row r="63" spans="1:21" x14ac:dyDescent="0.25">
      <c r="A63" s="5">
        <v>111</v>
      </c>
      <c r="B63" s="5">
        <v>312001</v>
      </c>
      <c r="C63" s="5" t="s">
        <v>346</v>
      </c>
      <c r="D63" s="50">
        <v>91</v>
      </c>
      <c r="E63" s="50"/>
      <c r="F63" s="50"/>
      <c r="G63" s="50">
        <v>1140</v>
      </c>
      <c r="H63" s="50"/>
      <c r="I63" s="50"/>
      <c r="J63" s="50">
        <v>16906</v>
      </c>
      <c r="K63" s="50"/>
      <c r="L63" s="51">
        <v>1000</v>
      </c>
      <c r="M63" s="51"/>
      <c r="N63" s="80"/>
      <c r="O63" s="333"/>
      <c r="P63" s="80"/>
      <c r="Q63" s="52"/>
      <c r="R63" s="52"/>
      <c r="S63" s="52"/>
      <c r="T63" s="36"/>
      <c r="U63" s="312"/>
    </row>
    <row r="64" spans="1:21" x14ac:dyDescent="0.25">
      <c r="A64" s="5">
        <v>111</v>
      </c>
      <c r="B64" s="5">
        <v>312012</v>
      </c>
      <c r="C64" s="5" t="s">
        <v>643</v>
      </c>
      <c r="D64" s="50">
        <v>10123</v>
      </c>
      <c r="E64" s="50">
        <v>10409</v>
      </c>
      <c r="F64" s="50">
        <v>10716</v>
      </c>
      <c r="G64" s="50">
        <v>11019</v>
      </c>
      <c r="H64" s="50">
        <v>11805</v>
      </c>
      <c r="I64" s="50">
        <v>15209</v>
      </c>
      <c r="J64" s="50">
        <v>17354</v>
      </c>
      <c r="K64" s="50">
        <v>17573</v>
      </c>
      <c r="L64" s="268">
        <v>16630</v>
      </c>
      <c r="M64" s="268">
        <v>18419</v>
      </c>
      <c r="N64" s="79">
        <v>20697</v>
      </c>
      <c r="O64" s="331">
        <v>20697</v>
      </c>
      <c r="P64" s="79">
        <v>20697</v>
      </c>
      <c r="Q64" s="51">
        <v>20697</v>
      </c>
      <c r="R64" s="51">
        <v>20697</v>
      </c>
      <c r="S64" s="51">
        <v>20697</v>
      </c>
      <c r="T64" s="36"/>
      <c r="U64" s="312"/>
    </row>
    <row r="65" spans="1:21" x14ac:dyDescent="0.25">
      <c r="A65" s="5">
        <v>111</v>
      </c>
      <c r="B65" s="5">
        <v>312012</v>
      </c>
      <c r="C65" s="5" t="s">
        <v>256</v>
      </c>
      <c r="D65" s="50">
        <v>8988</v>
      </c>
      <c r="E65" s="50">
        <v>9248</v>
      </c>
      <c r="F65" s="50">
        <v>9519</v>
      </c>
      <c r="G65" s="50">
        <v>9855</v>
      </c>
      <c r="H65" s="50">
        <v>12319</v>
      </c>
      <c r="I65" s="50">
        <v>14982</v>
      </c>
      <c r="J65" s="86">
        <v>1130</v>
      </c>
      <c r="K65" s="86">
        <v>15690</v>
      </c>
      <c r="L65" s="268">
        <v>19289</v>
      </c>
      <c r="M65" s="268">
        <v>19199</v>
      </c>
      <c r="N65" s="79">
        <v>19199</v>
      </c>
      <c r="O65" s="331">
        <v>19199</v>
      </c>
      <c r="P65" s="79">
        <v>19199</v>
      </c>
      <c r="Q65" s="51">
        <v>19199</v>
      </c>
      <c r="R65" s="51">
        <v>19199</v>
      </c>
      <c r="S65" s="51">
        <v>19199</v>
      </c>
      <c r="T65" s="36"/>
      <c r="U65" s="312"/>
    </row>
    <row r="66" spans="1:21" x14ac:dyDescent="0.25">
      <c r="A66" s="5">
        <v>111</v>
      </c>
      <c r="B66" s="5">
        <v>312012</v>
      </c>
      <c r="C66" s="5" t="s">
        <v>520</v>
      </c>
      <c r="D66" s="50">
        <v>906</v>
      </c>
      <c r="E66" s="50">
        <v>931</v>
      </c>
      <c r="F66" s="50">
        <v>957</v>
      </c>
      <c r="G66" s="50">
        <v>1023</v>
      </c>
      <c r="H66" s="50">
        <v>1000</v>
      </c>
      <c r="I66" s="50">
        <v>1072</v>
      </c>
      <c r="J66" s="50">
        <v>514</v>
      </c>
      <c r="K66" s="50">
        <v>1187</v>
      </c>
      <c r="L66" s="268">
        <v>1230</v>
      </c>
      <c r="M66" s="268">
        <v>1400</v>
      </c>
      <c r="N66" s="79">
        <v>1400</v>
      </c>
      <c r="O66" s="331">
        <v>1400</v>
      </c>
      <c r="P66" s="79">
        <v>1400</v>
      </c>
      <c r="Q66" s="51">
        <v>1400</v>
      </c>
      <c r="R66" s="51">
        <v>1400</v>
      </c>
      <c r="S66" s="51">
        <v>1400</v>
      </c>
      <c r="T66" s="36"/>
      <c r="U66" s="312"/>
    </row>
    <row r="67" spans="1:21" x14ac:dyDescent="0.25">
      <c r="A67" s="5">
        <v>111</v>
      </c>
      <c r="B67" s="5">
        <v>312012</v>
      </c>
      <c r="C67" s="5" t="s">
        <v>250</v>
      </c>
      <c r="D67" s="50">
        <v>418</v>
      </c>
      <c r="E67" s="50">
        <v>429</v>
      </c>
      <c r="F67" s="50">
        <v>442</v>
      </c>
      <c r="G67" s="50">
        <v>458</v>
      </c>
      <c r="H67" s="50">
        <v>480</v>
      </c>
      <c r="I67" s="50">
        <v>496</v>
      </c>
      <c r="J67" s="50">
        <v>984</v>
      </c>
      <c r="K67" s="50">
        <v>523</v>
      </c>
      <c r="L67" s="268">
        <v>530</v>
      </c>
      <c r="M67" s="268">
        <v>1222</v>
      </c>
      <c r="N67" s="79">
        <v>1222</v>
      </c>
      <c r="O67" s="331">
        <v>1222</v>
      </c>
      <c r="P67" s="79">
        <v>1222</v>
      </c>
      <c r="Q67" s="51">
        <v>1222</v>
      </c>
      <c r="R67" s="51">
        <v>1222</v>
      </c>
      <c r="S67" s="51">
        <v>1222</v>
      </c>
      <c r="T67" s="36"/>
      <c r="U67" s="312"/>
    </row>
    <row r="68" spans="1:21" x14ac:dyDescent="0.25">
      <c r="A68" s="5">
        <v>111</v>
      </c>
      <c r="B68" s="5">
        <v>312012</v>
      </c>
      <c r="C68" s="5" t="s">
        <v>24</v>
      </c>
      <c r="D68" s="50">
        <v>4844</v>
      </c>
      <c r="E68" s="50">
        <v>5206</v>
      </c>
      <c r="F68" s="50">
        <v>6090</v>
      </c>
      <c r="G68" s="50">
        <v>7367</v>
      </c>
      <c r="H68" s="50">
        <v>6092</v>
      </c>
      <c r="I68" s="50">
        <v>6262</v>
      </c>
      <c r="J68" s="50"/>
      <c r="K68" s="50">
        <v>5936</v>
      </c>
      <c r="L68" s="268">
        <v>10442</v>
      </c>
      <c r="M68" s="268">
        <v>10519</v>
      </c>
      <c r="N68" s="79">
        <v>0</v>
      </c>
      <c r="O68" s="331">
        <v>0</v>
      </c>
      <c r="P68" s="79"/>
      <c r="Q68" s="51">
        <v>0</v>
      </c>
      <c r="R68" s="51">
        <v>0</v>
      </c>
      <c r="S68" s="51">
        <v>0</v>
      </c>
      <c r="T68" s="36"/>
      <c r="U68" s="312"/>
    </row>
    <row r="69" spans="1:21" x14ac:dyDescent="0.25">
      <c r="A69" s="22" t="s">
        <v>543</v>
      </c>
      <c r="B69" s="5">
        <v>315</v>
      </c>
      <c r="C69" s="5" t="s">
        <v>331</v>
      </c>
      <c r="D69" s="50"/>
      <c r="E69" s="50"/>
      <c r="F69" s="50"/>
      <c r="G69" s="50">
        <v>5000</v>
      </c>
      <c r="H69" s="50">
        <v>5000</v>
      </c>
      <c r="I69" s="50">
        <v>5000</v>
      </c>
      <c r="J69" s="50">
        <v>5000</v>
      </c>
      <c r="K69" s="50">
        <v>5000</v>
      </c>
      <c r="L69" s="268">
        <v>5000</v>
      </c>
      <c r="M69" s="268">
        <v>5000</v>
      </c>
      <c r="N69" s="79">
        <v>0</v>
      </c>
      <c r="O69" s="331">
        <v>5000</v>
      </c>
      <c r="P69" s="79">
        <v>5000</v>
      </c>
      <c r="Q69" s="51"/>
      <c r="R69" s="51"/>
      <c r="S69" s="51"/>
      <c r="T69" s="36"/>
      <c r="U69" s="312"/>
    </row>
    <row r="70" spans="1:21" x14ac:dyDescent="0.25">
      <c r="A70" s="5">
        <v>111</v>
      </c>
      <c r="B70" s="5">
        <v>312001</v>
      </c>
      <c r="C70" s="5" t="s">
        <v>330</v>
      </c>
      <c r="D70" s="50"/>
      <c r="E70" s="50"/>
      <c r="F70" s="50"/>
      <c r="G70" s="50">
        <v>21822</v>
      </c>
      <c r="H70" s="50">
        <v>21786</v>
      </c>
      <c r="I70" s="50">
        <v>44702</v>
      </c>
      <c r="J70" s="50">
        <v>140311</v>
      </c>
      <c r="K70" s="50">
        <v>6625</v>
      </c>
      <c r="L70" s="268"/>
      <c r="M70" s="268">
        <v>97766</v>
      </c>
      <c r="N70" s="79">
        <v>60000</v>
      </c>
      <c r="O70" s="331">
        <v>60000</v>
      </c>
      <c r="P70" s="79">
        <v>136000</v>
      </c>
      <c r="Q70" s="51">
        <v>168000</v>
      </c>
      <c r="R70" s="51">
        <v>0</v>
      </c>
      <c r="S70" s="51">
        <v>0</v>
      </c>
      <c r="T70" s="36"/>
      <c r="U70" s="312"/>
    </row>
    <row r="71" spans="1:21" x14ac:dyDescent="0.25">
      <c r="A71" s="5">
        <v>111</v>
      </c>
      <c r="B71" s="5">
        <v>312001</v>
      </c>
      <c r="C71" s="5" t="s">
        <v>583</v>
      </c>
      <c r="D71" s="50"/>
      <c r="E71" s="50"/>
      <c r="F71" s="50"/>
      <c r="G71" s="50"/>
      <c r="H71" s="50"/>
      <c r="I71" s="50"/>
      <c r="J71" s="50"/>
      <c r="K71" s="50"/>
      <c r="L71" s="268"/>
      <c r="M71" s="268">
        <v>28065</v>
      </c>
      <c r="N71" s="79"/>
      <c r="O71" s="331"/>
      <c r="P71" s="79"/>
      <c r="Q71" s="51"/>
      <c r="R71" s="51"/>
      <c r="S71" s="51"/>
      <c r="T71" s="36"/>
      <c r="U71" s="312"/>
    </row>
    <row r="72" spans="1:21" x14ac:dyDescent="0.25">
      <c r="A72" s="5">
        <v>111</v>
      </c>
      <c r="B72" s="5">
        <v>312012</v>
      </c>
      <c r="C72" s="5" t="s">
        <v>25</v>
      </c>
      <c r="D72" s="50">
        <v>21050</v>
      </c>
      <c r="E72" s="50">
        <v>22623</v>
      </c>
      <c r="F72" s="50">
        <v>23979</v>
      </c>
      <c r="G72" s="50">
        <v>25828</v>
      </c>
      <c r="H72" s="50">
        <v>26092</v>
      </c>
      <c r="I72" s="50">
        <v>29134</v>
      </c>
      <c r="J72" s="50">
        <v>32357</v>
      </c>
      <c r="K72" s="50">
        <v>55742</v>
      </c>
      <c r="L72" s="268">
        <v>105731</v>
      </c>
      <c r="M72" s="268">
        <v>125440</v>
      </c>
      <c r="N72" s="79">
        <v>0</v>
      </c>
      <c r="O72" s="331">
        <v>0</v>
      </c>
      <c r="P72" s="79"/>
      <c r="Q72" s="51">
        <v>0</v>
      </c>
      <c r="R72" s="51">
        <v>0</v>
      </c>
      <c r="S72" s="51">
        <v>0</v>
      </c>
      <c r="T72" s="36"/>
      <c r="U72" s="312"/>
    </row>
    <row r="73" spans="1:21" x14ac:dyDescent="0.25">
      <c r="A73" s="5">
        <v>111</v>
      </c>
      <c r="B73" s="5">
        <v>312012</v>
      </c>
      <c r="C73" s="5" t="s">
        <v>644</v>
      </c>
      <c r="D73" s="50">
        <v>21048</v>
      </c>
      <c r="E73" s="50">
        <v>2576</v>
      </c>
      <c r="F73" s="50">
        <v>4618</v>
      </c>
      <c r="G73" s="50">
        <v>3978</v>
      </c>
      <c r="H73" s="50">
        <v>5044</v>
      </c>
      <c r="I73" s="50">
        <v>14554</v>
      </c>
      <c r="J73" s="50">
        <v>7064</v>
      </c>
      <c r="K73" s="50"/>
      <c r="L73" s="268"/>
      <c r="M73" s="268">
        <v>629200</v>
      </c>
      <c r="N73" s="79"/>
      <c r="O73" s="331"/>
      <c r="P73" s="79"/>
      <c r="Q73" s="51"/>
      <c r="R73" s="51"/>
      <c r="S73" s="51"/>
      <c r="T73" s="36"/>
      <c r="U73" s="312"/>
    </row>
    <row r="74" spans="1:21" x14ac:dyDescent="0.25">
      <c r="A74" s="5">
        <v>111</v>
      </c>
      <c r="B74" s="5">
        <v>312001</v>
      </c>
      <c r="C74" s="5" t="s">
        <v>584</v>
      </c>
      <c r="D74" s="50"/>
      <c r="E74" s="50"/>
      <c r="F74" s="50"/>
      <c r="G74" s="50"/>
      <c r="H74" s="50"/>
      <c r="I74" s="50"/>
      <c r="J74" s="50"/>
      <c r="K74" s="50"/>
      <c r="L74" s="268"/>
      <c r="M74" s="268">
        <v>77027</v>
      </c>
      <c r="N74" s="79"/>
      <c r="O74" s="331"/>
      <c r="P74" s="79"/>
      <c r="Q74" s="51"/>
      <c r="R74" s="51"/>
      <c r="S74" s="51"/>
      <c r="T74" s="36"/>
      <c r="U74" s="312"/>
    </row>
    <row r="75" spans="1:21" x14ac:dyDescent="0.25">
      <c r="A75" s="5">
        <v>111</v>
      </c>
      <c r="B75" s="5">
        <v>312001</v>
      </c>
      <c r="C75" s="5" t="s">
        <v>585</v>
      </c>
      <c r="D75" s="50"/>
      <c r="E75" s="50"/>
      <c r="F75" s="50"/>
      <c r="G75" s="50"/>
      <c r="H75" s="50"/>
      <c r="I75" s="50"/>
      <c r="J75" s="50"/>
      <c r="K75" s="50"/>
      <c r="L75" s="268"/>
      <c r="M75" s="268">
        <v>85604</v>
      </c>
      <c r="N75" s="79"/>
      <c r="O75" s="331"/>
      <c r="P75" s="79"/>
      <c r="Q75" s="51"/>
      <c r="R75" s="51"/>
      <c r="S75" s="51"/>
      <c r="T75" s="36"/>
      <c r="U75" s="312"/>
    </row>
    <row r="76" spans="1:21" x14ac:dyDescent="0.25">
      <c r="A76" s="5">
        <v>111</v>
      </c>
      <c r="B76" s="5">
        <v>312012</v>
      </c>
      <c r="C76" s="5" t="s">
        <v>391</v>
      </c>
      <c r="D76" s="50">
        <v>1041074</v>
      </c>
      <c r="E76" s="50">
        <v>1183859</v>
      </c>
      <c r="F76" s="50">
        <v>1437746</v>
      </c>
      <c r="G76" s="50">
        <v>1702525</v>
      </c>
      <c r="H76" s="50">
        <v>1912109</v>
      </c>
      <c r="I76" s="50">
        <v>2251625</v>
      </c>
      <c r="J76" s="50">
        <v>2582042</v>
      </c>
      <c r="K76" s="50">
        <v>2751857</v>
      </c>
      <c r="L76" s="268">
        <v>2872952</v>
      </c>
      <c r="M76" s="268">
        <v>3310289</v>
      </c>
      <c r="N76" s="79">
        <v>3300000</v>
      </c>
      <c r="O76" s="331">
        <v>3537745</v>
      </c>
      <c r="P76" s="79">
        <v>3537745</v>
      </c>
      <c r="Q76" s="51">
        <v>3537745</v>
      </c>
      <c r="R76" s="51">
        <v>3537745</v>
      </c>
      <c r="S76" s="51">
        <v>3537745</v>
      </c>
      <c r="T76" s="36"/>
      <c r="U76" s="312"/>
    </row>
    <row r="77" spans="1:21" x14ac:dyDescent="0.25">
      <c r="A77" s="5">
        <v>111</v>
      </c>
      <c r="B77" s="5">
        <v>312012</v>
      </c>
      <c r="C77" s="5" t="s">
        <v>645</v>
      </c>
      <c r="D77" s="50"/>
      <c r="E77" s="50"/>
      <c r="F77" s="50"/>
      <c r="G77" s="50"/>
      <c r="H77" s="50"/>
      <c r="I77" s="50"/>
      <c r="J77" s="50"/>
      <c r="K77" s="50"/>
      <c r="L77" s="268"/>
      <c r="M77" s="268"/>
      <c r="N77" s="79"/>
      <c r="O77" s="331"/>
      <c r="P77" s="79"/>
      <c r="Q77" s="51">
        <v>1563065</v>
      </c>
      <c r="R77" s="51">
        <v>1563065</v>
      </c>
      <c r="S77" s="51">
        <v>1563065</v>
      </c>
      <c r="T77" s="36">
        <v>1417513</v>
      </c>
      <c r="U77" s="312"/>
    </row>
    <row r="78" spans="1:21" x14ac:dyDescent="0.25">
      <c r="A78" s="5">
        <v>111</v>
      </c>
      <c r="B78" s="5">
        <v>312012</v>
      </c>
      <c r="C78" s="5" t="s">
        <v>444</v>
      </c>
      <c r="D78" s="50"/>
      <c r="E78" s="50"/>
      <c r="F78" s="50"/>
      <c r="G78" s="50"/>
      <c r="H78" s="50"/>
      <c r="I78" s="50">
        <v>27706</v>
      </c>
      <c r="J78" s="50">
        <v>30718</v>
      </c>
      <c r="K78" s="50">
        <v>25619</v>
      </c>
      <c r="L78" s="268">
        <v>35450</v>
      </c>
      <c r="M78" s="268">
        <v>37286</v>
      </c>
      <c r="N78" s="79">
        <v>0</v>
      </c>
      <c r="O78" s="331">
        <v>0</v>
      </c>
      <c r="P78" s="79"/>
      <c r="Q78" s="51"/>
      <c r="R78" s="51"/>
      <c r="S78" s="51"/>
      <c r="T78" s="36">
        <v>320790</v>
      </c>
      <c r="U78" s="312"/>
    </row>
    <row r="79" spans="1:21" x14ac:dyDescent="0.25">
      <c r="A79" s="5">
        <v>111</v>
      </c>
      <c r="B79" s="5">
        <v>312012</v>
      </c>
      <c r="C79" s="5" t="s">
        <v>237</v>
      </c>
      <c r="D79" s="50">
        <v>3189</v>
      </c>
      <c r="E79" s="50">
        <v>3282</v>
      </c>
      <c r="F79" s="50">
        <v>3582</v>
      </c>
      <c r="G79" s="50">
        <v>5997</v>
      </c>
      <c r="H79" s="50">
        <v>4285</v>
      </c>
      <c r="I79" s="50">
        <v>4533</v>
      </c>
      <c r="J79" s="50">
        <v>4274</v>
      </c>
      <c r="K79" s="50"/>
      <c r="L79" s="268">
        <v>7760</v>
      </c>
      <c r="M79" s="268">
        <v>4408</v>
      </c>
      <c r="N79" s="79">
        <v>4408</v>
      </c>
      <c r="O79" s="331">
        <v>4408</v>
      </c>
      <c r="P79" s="79">
        <v>4408</v>
      </c>
      <c r="Q79" s="51">
        <v>6000</v>
      </c>
      <c r="R79" s="51">
        <v>6000</v>
      </c>
      <c r="S79" s="51">
        <v>6000</v>
      </c>
      <c r="T79" s="36">
        <f>SUM(T77:T78)</f>
        <v>1738303</v>
      </c>
      <c r="U79" s="312"/>
    </row>
    <row r="80" spans="1:21" x14ac:dyDescent="0.25">
      <c r="A80" s="5">
        <v>111</v>
      </c>
      <c r="B80" s="5">
        <v>312001</v>
      </c>
      <c r="C80" s="5" t="s">
        <v>586</v>
      </c>
      <c r="D80" s="50"/>
      <c r="E80" s="50"/>
      <c r="F80" s="50"/>
      <c r="G80" s="50"/>
      <c r="H80" s="50"/>
      <c r="I80" s="50"/>
      <c r="J80" s="50"/>
      <c r="K80" s="50"/>
      <c r="L80" s="268"/>
      <c r="M80" s="268">
        <v>6613</v>
      </c>
      <c r="N80" s="79"/>
      <c r="O80" s="331"/>
      <c r="P80" s="79"/>
      <c r="Q80" s="51"/>
      <c r="R80" s="51"/>
      <c r="S80" s="51"/>
      <c r="T80" s="36"/>
      <c r="U80" s="312"/>
    </row>
    <row r="81" spans="1:21 16383:16383" x14ac:dyDescent="0.25">
      <c r="A81" s="5">
        <v>111</v>
      </c>
      <c r="B81" s="5">
        <v>312012</v>
      </c>
      <c r="C81" s="5" t="s">
        <v>648</v>
      </c>
      <c r="D81" s="50">
        <v>4000</v>
      </c>
      <c r="E81" s="50"/>
      <c r="F81" s="50">
        <v>27500</v>
      </c>
      <c r="G81" s="50"/>
      <c r="H81" s="50"/>
      <c r="I81" s="50">
        <v>10952</v>
      </c>
      <c r="J81" s="50">
        <v>26824</v>
      </c>
      <c r="K81" s="50"/>
      <c r="L81" s="268">
        <v>29775</v>
      </c>
      <c r="M81" s="329">
        <v>0</v>
      </c>
      <c r="N81" s="79"/>
      <c r="O81" s="331"/>
      <c r="P81" s="79"/>
      <c r="Q81" s="51"/>
      <c r="R81" s="51"/>
      <c r="S81" s="51"/>
      <c r="T81" s="36"/>
      <c r="U81" s="312"/>
    </row>
    <row r="82" spans="1:21 16383:16383" x14ac:dyDescent="0.25">
      <c r="A82" s="5">
        <v>111</v>
      </c>
      <c r="B82" s="5">
        <v>312012</v>
      </c>
      <c r="C82" s="5" t="s">
        <v>646</v>
      </c>
      <c r="D82" s="50"/>
      <c r="E82" s="50"/>
      <c r="F82" s="50"/>
      <c r="G82" s="50">
        <v>1000</v>
      </c>
      <c r="H82" s="50"/>
      <c r="I82" s="50"/>
      <c r="J82" s="50"/>
      <c r="K82" s="50">
        <v>18346</v>
      </c>
      <c r="L82" s="268">
        <v>23542</v>
      </c>
      <c r="M82" s="268">
        <v>33427</v>
      </c>
      <c r="N82" s="79">
        <v>0</v>
      </c>
      <c r="O82" s="331">
        <v>0</v>
      </c>
      <c r="P82" s="79"/>
      <c r="Q82" s="51"/>
      <c r="R82" s="51"/>
      <c r="S82" s="51"/>
      <c r="T82" s="36"/>
      <c r="U82" s="312"/>
    </row>
    <row r="83" spans="1:21 16383:16383" x14ac:dyDescent="0.25">
      <c r="A83" s="5">
        <v>111</v>
      </c>
      <c r="B83" s="5">
        <v>312001</v>
      </c>
      <c r="C83" s="5" t="s">
        <v>647</v>
      </c>
      <c r="D83" s="50"/>
      <c r="E83" s="50"/>
      <c r="F83" s="50"/>
      <c r="G83" s="50"/>
      <c r="H83" s="50">
        <v>168816</v>
      </c>
      <c r="I83" s="50"/>
      <c r="J83" s="50"/>
      <c r="K83" s="50">
        <v>19481</v>
      </c>
      <c r="L83" s="268"/>
      <c r="M83" s="268">
        <v>170886</v>
      </c>
      <c r="N83" s="79">
        <v>0</v>
      </c>
      <c r="O83" s="331">
        <v>0</v>
      </c>
      <c r="P83" s="79"/>
      <c r="Q83" s="51"/>
      <c r="R83" s="51"/>
      <c r="S83" s="51"/>
      <c r="T83" s="36"/>
      <c r="U83" s="312"/>
    </row>
    <row r="84" spans="1:21 16383:16383" x14ac:dyDescent="0.25">
      <c r="A84" s="5">
        <v>111</v>
      </c>
      <c r="B84" s="5">
        <v>312001</v>
      </c>
      <c r="C84" s="5" t="s">
        <v>649</v>
      </c>
      <c r="D84" s="50"/>
      <c r="E84" s="50"/>
      <c r="F84" s="50"/>
      <c r="G84" s="50"/>
      <c r="H84" s="50"/>
      <c r="I84" s="50"/>
      <c r="J84" s="50"/>
      <c r="K84" s="50">
        <v>15171</v>
      </c>
      <c r="L84" s="268"/>
      <c r="M84" s="268">
        <v>9534</v>
      </c>
      <c r="N84" s="79">
        <v>0</v>
      </c>
      <c r="O84" s="331">
        <v>0</v>
      </c>
      <c r="P84" s="79"/>
      <c r="Q84" s="51"/>
      <c r="R84" s="51"/>
      <c r="S84" s="51"/>
      <c r="T84" s="36"/>
      <c r="U84" s="312"/>
    </row>
    <row r="85" spans="1:21 16383:16383" x14ac:dyDescent="0.25">
      <c r="A85" s="5">
        <v>111</v>
      </c>
      <c r="B85" s="5">
        <v>312001</v>
      </c>
      <c r="C85" s="5" t="s">
        <v>419</v>
      </c>
      <c r="D85" s="50"/>
      <c r="E85" s="50"/>
      <c r="F85" s="50"/>
      <c r="G85" s="50"/>
      <c r="H85" s="50"/>
      <c r="I85" s="50"/>
      <c r="J85" s="50"/>
      <c r="K85" s="50">
        <v>143960</v>
      </c>
      <c r="L85" s="268">
        <v>1124</v>
      </c>
      <c r="M85" s="268"/>
      <c r="N85" s="79">
        <v>0</v>
      </c>
      <c r="O85" s="331">
        <v>18000</v>
      </c>
      <c r="P85" s="79">
        <v>18000</v>
      </c>
      <c r="Q85" s="51"/>
      <c r="R85" s="51"/>
      <c r="S85" s="51"/>
      <c r="T85" s="36"/>
      <c r="U85" s="312"/>
    </row>
    <row r="86" spans="1:21 16383:16383" x14ac:dyDescent="0.25">
      <c r="A86" s="5">
        <v>111</v>
      </c>
      <c r="B86" s="5">
        <v>312001</v>
      </c>
      <c r="C86" s="5" t="s">
        <v>383</v>
      </c>
      <c r="D86" s="50"/>
      <c r="E86" s="50"/>
      <c r="F86" s="50"/>
      <c r="G86" s="50"/>
      <c r="H86" s="50">
        <v>7500</v>
      </c>
      <c r="I86" s="50"/>
      <c r="J86" s="50">
        <v>21752</v>
      </c>
      <c r="K86" s="50"/>
      <c r="L86" s="268">
        <v>127460</v>
      </c>
      <c r="M86" s="268"/>
      <c r="N86" s="79">
        <v>0</v>
      </c>
      <c r="O86" s="331">
        <v>0</v>
      </c>
      <c r="P86" s="79"/>
      <c r="Q86" s="51"/>
      <c r="R86" s="51"/>
      <c r="S86" s="51"/>
      <c r="T86" s="36"/>
      <c r="U86" s="312"/>
    </row>
    <row r="87" spans="1:21 16383:16383" x14ac:dyDescent="0.25">
      <c r="A87" s="5">
        <v>111</v>
      </c>
      <c r="B87" s="5">
        <v>312012</v>
      </c>
      <c r="C87" s="5" t="s">
        <v>542</v>
      </c>
      <c r="D87" s="50"/>
      <c r="E87" s="50"/>
      <c r="F87" s="50"/>
      <c r="G87" s="50"/>
      <c r="H87" s="50"/>
      <c r="I87" s="50"/>
      <c r="J87" s="50"/>
      <c r="K87" s="50">
        <v>18255</v>
      </c>
      <c r="L87" s="268">
        <v>18330</v>
      </c>
      <c r="M87" s="268"/>
      <c r="N87" s="79">
        <v>0</v>
      </c>
      <c r="O87" s="331">
        <v>21500</v>
      </c>
      <c r="P87" s="79">
        <v>21500</v>
      </c>
      <c r="Q87" s="51"/>
      <c r="R87" s="51"/>
      <c r="S87" s="51"/>
      <c r="T87" s="36"/>
      <c r="U87" s="312"/>
    </row>
    <row r="88" spans="1:21 16383:16383" x14ac:dyDescent="0.25">
      <c r="A88" s="5" t="s">
        <v>384</v>
      </c>
      <c r="B88" s="5">
        <v>312012</v>
      </c>
      <c r="C88" s="5" t="s">
        <v>588</v>
      </c>
      <c r="D88" s="50"/>
      <c r="E88" s="50"/>
      <c r="F88" s="50"/>
      <c r="G88" s="50"/>
      <c r="H88" s="50"/>
      <c r="I88" s="50"/>
      <c r="J88" s="50">
        <v>0</v>
      </c>
      <c r="K88" s="50">
        <v>19080</v>
      </c>
      <c r="L88" s="268"/>
      <c r="M88" s="268"/>
      <c r="N88" s="79"/>
      <c r="O88" s="331">
        <v>14000</v>
      </c>
      <c r="P88" s="79">
        <v>18000</v>
      </c>
      <c r="Q88" s="51">
        <v>0</v>
      </c>
      <c r="R88" s="51">
        <v>0</v>
      </c>
      <c r="S88" s="51">
        <v>0</v>
      </c>
      <c r="T88" s="36"/>
      <c r="U88" s="312"/>
      <c r="XFC88" s="2">
        <f>SUM(A88:XFB88)</f>
        <v>363092</v>
      </c>
    </row>
    <row r="89" spans="1:21 16383:16383" x14ac:dyDescent="0.25">
      <c r="A89" s="5">
        <v>111</v>
      </c>
      <c r="B89" s="5">
        <v>312012</v>
      </c>
      <c r="C89" s="5" t="s">
        <v>589</v>
      </c>
      <c r="D89" s="50"/>
      <c r="E89" s="50"/>
      <c r="F89" s="50"/>
      <c r="G89" s="50"/>
      <c r="H89" s="50"/>
      <c r="I89" s="50"/>
      <c r="J89" s="50"/>
      <c r="K89" s="50"/>
      <c r="L89" s="268"/>
      <c r="M89" s="268"/>
      <c r="N89" s="79"/>
      <c r="O89" s="331">
        <v>20000</v>
      </c>
      <c r="P89" s="79">
        <v>22000</v>
      </c>
      <c r="Q89" s="51">
        <v>20000</v>
      </c>
      <c r="R89" s="51">
        <v>20000</v>
      </c>
      <c r="S89" s="51">
        <v>20000</v>
      </c>
      <c r="T89" s="36"/>
      <c r="U89" s="312"/>
    </row>
    <row r="90" spans="1:21 16383:16383" x14ac:dyDescent="0.25">
      <c r="A90" s="5">
        <v>111</v>
      </c>
      <c r="B90" s="5">
        <v>312001</v>
      </c>
      <c r="C90" s="5" t="s">
        <v>492</v>
      </c>
      <c r="D90" s="50"/>
      <c r="E90" s="50"/>
      <c r="F90" s="50"/>
      <c r="G90" s="50"/>
      <c r="H90" s="50"/>
      <c r="I90" s="50"/>
      <c r="J90" s="50"/>
      <c r="K90" s="50"/>
      <c r="L90" s="268">
        <v>76620</v>
      </c>
      <c r="M90" s="268"/>
      <c r="N90" s="79">
        <v>0</v>
      </c>
      <c r="O90" s="331">
        <v>0</v>
      </c>
      <c r="P90" s="79"/>
      <c r="Q90" s="51"/>
      <c r="R90" s="51"/>
      <c r="S90" s="51"/>
      <c r="T90" s="36"/>
      <c r="U90" s="312"/>
    </row>
    <row r="91" spans="1:21 16383:16383" x14ac:dyDescent="0.25">
      <c r="A91" s="5">
        <v>111</v>
      </c>
      <c r="B91" s="5">
        <v>312012</v>
      </c>
      <c r="C91" s="5" t="s">
        <v>541</v>
      </c>
      <c r="D91" s="50"/>
      <c r="E91" s="50"/>
      <c r="F91" s="50"/>
      <c r="G91" s="50"/>
      <c r="H91" s="50"/>
      <c r="I91" s="50"/>
      <c r="J91" s="50"/>
      <c r="K91" s="50"/>
      <c r="L91" s="268">
        <v>18055</v>
      </c>
      <c r="M91" s="268"/>
      <c r="N91" s="79"/>
      <c r="O91" s="331"/>
      <c r="P91" s="79"/>
      <c r="Q91" s="51"/>
      <c r="R91" s="51"/>
      <c r="S91" s="51"/>
      <c r="T91" s="36"/>
      <c r="U91" s="312"/>
    </row>
    <row r="92" spans="1:21 16383:16383" x14ac:dyDescent="0.25">
      <c r="A92" s="5">
        <v>111</v>
      </c>
      <c r="B92" s="5">
        <v>312012</v>
      </c>
      <c r="C92" s="5" t="s">
        <v>541</v>
      </c>
      <c r="D92" s="50"/>
      <c r="E92" s="50"/>
      <c r="F92" s="50"/>
      <c r="G92" s="50"/>
      <c r="H92" s="50"/>
      <c r="I92" s="50"/>
      <c r="J92" s="50"/>
      <c r="K92" s="50"/>
      <c r="L92" s="268">
        <v>1806</v>
      </c>
      <c r="M92" s="268"/>
      <c r="N92" s="79"/>
      <c r="O92" s="331"/>
      <c r="P92" s="79"/>
      <c r="Q92" s="51"/>
      <c r="R92" s="51"/>
      <c r="S92" s="51"/>
      <c r="T92" s="36"/>
      <c r="U92" s="312"/>
    </row>
    <row r="93" spans="1:21 16383:16383" x14ac:dyDescent="0.25">
      <c r="A93" s="5">
        <v>111</v>
      </c>
      <c r="B93" s="5">
        <v>312012</v>
      </c>
      <c r="C93" s="5" t="s">
        <v>540</v>
      </c>
      <c r="D93" s="50"/>
      <c r="E93" s="50"/>
      <c r="F93" s="50"/>
      <c r="G93" s="50"/>
      <c r="H93" s="50"/>
      <c r="I93" s="50"/>
      <c r="J93" s="50"/>
      <c r="K93" s="50"/>
      <c r="L93" s="268">
        <v>21950</v>
      </c>
      <c r="M93" s="268">
        <v>37500</v>
      </c>
      <c r="N93" s="79"/>
      <c r="O93" s="331"/>
      <c r="P93" s="79"/>
      <c r="Q93" s="51"/>
      <c r="R93" s="51"/>
      <c r="S93" s="51"/>
      <c r="T93" s="36"/>
      <c r="U93" s="312"/>
    </row>
    <row r="94" spans="1:21 16383:16383" x14ac:dyDescent="0.25">
      <c r="A94" s="5">
        <v>111</v>
      </c>
      <c r="B94" s="5">
        <v>312012</v>
      </c>
      <c r="C94" s="5" t="s">
        <v>650</v>
      </c>
      <c r="D94" s="50"/>
      <c r="E94" s="50"/>
      <c r="F94" s="50"/>
      <c r="G94" s="50"/>
      <c r="H94" s="50"/>
      <c r="I94" s="50"/>
      <c r="J94" s="50"/>
      <c r="K94" s="50"/>
      <c r="L94" s="268">
        <v>133821</v>
      </c>
      <c r="M94" s="268">
        <v>5820</v>
      </c>
      <c r="N94" s="79"/>
      <c r="O94" s="331"/>
      <c r="P94" s="79"/>
      <c r="Q94" s="51"/>
      <c r="R94" s="51"/>
      <c r="S94" s="51"/>
      <c r="T94" s="36"/>
      <c r="U94" s="312"/>
    </row>
    <row r="95" spans="1:21 16383:16383" x14ac:dyDescent="0.25">
      <c r="A95" s="5">
        <v>111</v>
      </c>
      <c r="B95" s="5">
        <v>321</v>
      </c>
      <c r="C95" s="5" t="s">
        <v>651</v>
      </c>
      <c r="D95" s="50"/>
      <c r="E95" s="50"/>
      <c r="F95" s="50"/>
      <c r="G95" s="50"/>
      <c r="H95" s="50"/>
      <c r="I95" s="50"/>
      <c r="J95" s="50"/>
      <c r="K95" s="50"/>
      <c r="L95" s="268"/>
      <c r="M95" s="268"/>
      <c r="N95" s="79"/>
      <c r="O95" s="331">
        <v>66000</v>
      </c>
      <c r="P95" s="79">
        <v>63344</v>
      </c>
      <c r="Q95" s="51"/>
      <c r="R95" s="51"/>
      <c r="S95" s="51"/>
      <c r="T95" s="36"/>
      <c r="U95" s="312"/>
    </row>
    <row r="96" spans="1:21 16383:16383" x14ac:dyDescent="0.25">
      <c r="A96" s="5">
        <v>111</v>
      </c>
      <c r="B96" s="5">
        <v>312001</v>
      </c>
      <c r="C96" s="5" t="s">
        <v>621</v>
      </c>
      <c r="D96" s="50"/>
      <c r="E96" s="50"/>
      <c r="F96" s="50"/>
      <c r="G96" s="50"/>
      <c r="H96" s="50"/>
      <c r="I96" s="50"/>
      <c r="J96" s="50"/>
      <c r="K96" s="50"/>
      <c r="L96" s="268"/>
      <c r="M96" s="268"/>
      <c r="N96" s="79"/>
      <c r="O96" s="331"/>
      <c r="P96" s="79"/>
      <c r="Q96" s="51">
        <v>211000</v>
      </c>
      <c r="R96" s="51"/>
      <c r="S96" s="51"/>
      <c r="T96" s="36"/>
      <c r="U96" s="312"/>
    </row>
    <row r="97" spans="1:21" x14ac:dyDescent="0.25">
      <c r="A97" s="243"/>
      <c r="B97" s="7"/>
      <c r="C97" s="7" t="s">
        <v>26</v>
      </c>
      <c r="D97" s="244">
        <f>D5+D11+D20+D26+D29+D38+D41+D47</f>
        <v>5004219</v>
      </c>
      <c r="E97" s="244">
        <f>E5+E11+E20+E26+E29+E38+E41+E47</f>
        <v>5519617</v>
      </c>
      <c r="F97" s="244">
        <f>F5+F20+F26+F29+F38+F41+F47+F36</f>
        <v>6531942</v>
      </c>
      <c r="G97" s="244">
        <f>G5+G20+G26+G29+G38+G41+G47+G36</f>
        <v>7222556</v>
      </c>
      <c r="H97" s="244">
        <f>H5+H20+H26+H29+H38+H41+H47+H36</f>
        <v>8549977</v>
      </c>
      <c r="I97" s="244">
        <f>I5+I20+I26+I29+I38+I41+I47+I36</f>
        <v>10003399</v>
      </c>
      <c r="J97" s="244">
        <f>J5+J20+J26+J29+J36+J38+J41+J47</f>
        <v>11250219</v>
      </c>
      <c r="K97" s="244">
        <f>K5+K20+K26+K29+K36+K38+K41+K47</f>
        <v>11652691</v>
      </c>
      <c r="L97" s="244">
        <f>L5+L20+L26+L29+L36+L38+L41+L47</f>
        <v>12981532</v>
      </c>
      <c r="M97" s="244">
        <f>M5+M20+M26+M29+M36+M38+M41+M47</f>
        <v>15397032</v>
      </c>
      <c r="N97" s="293">
        <f>N5+N20+N26+N29+N36+N41+N47</f>
        <v>13733574</v>
      </c>
      <c r="O97" s="293">
        <f>O5+O20+O26+O29+O36+O41+O47</f>
        <v>14505777</v>
      </c>
      <c r="P97" s="293">
        <f>P5+P20+P26+P29+P36+P41+P47</f>
        <v>14348611</v>
      </c>
      <c r="Q97" s="244">
        <f>Q5+Q20+Q26+Q29+Q36+Q38+Q41+Q47</f>
        <v>14741030</v>
      </c>
      <c r="R97" s="244">
        <f>R5+R20+R26+R29+R36+R38+R41+R47</f>
        <v>15282620</v>
      </c>
      <c r="S97" s="244">
        <f>S5+S20+S26+S29+S36+S38+S41+S47</f>
        <v>15595915</v>
      </c>
      <c r="T97" s="36"/>
      <c r="U97" s="312"/>
    </row>
    <row r="98" spans="1:21" x14ac:dyDescent="0.25">
      <c r="A98" s="57"/>
      <c r="B98" s="35"/>
      <c r="C98" s="35"/>
      <c r="D98" s="58"/>
      <c r="E98" s="58"/>
      <c r="F98" s="58"/>
      <c r="G98" s="58"/>
      <c r="H98" s="58"/>
      <c r="I98" s="58"/>
      <c r="N98" s="282"/>
      <c r="O98" s="282"/>
      <c r="P98" s="282"/>
      <c r="Q98" s="36"/>
      <c r="T98" s="36"/>
      <c r="U98" s="312"/>
    </row>
    <row r="99" spans="1:21" ht="13.8" thickBot="1" x14ac:dyDescent="0.3">
      <c r="B99" s="8"/>
      <c r="C99" s="8"/>
      <c r="D99" s="46" t="s">
        <v>451</v>
      </c>
      <c r="E99" s="46" t="s">
        <v>451</v>
      </c>
      <c r="F99" s="46" t="s">
        <v>451</v>
      </c>
      <c r="G99" s="46" t="s">
        <v>451</v>
      </c>
      <c r="H99" s="46" t="s">
        <v>451</v>
      </c>
      <c r="I99" s="46" t="s">
        <v>451</v>
      </c>
      <c r="J99" s="46" t="s">
        <v>451</v>
      </c>
      <c r="K99" s="46" t="s">
        <v>451</v>
      </c>
      <c r="L99" s="46" t="s">
        <v>451</v>
      </c>
      <c r="M99" s="46" t="s">
        <v>451</v>
      </c>
      <c r="N99" s="46" t="s">
        <v>451</v>
      </c>
      <c r="O99" s="46" t="s">
        <v>451</v>
      </c>
      <c r="P99" s="46" t="s">
        <v>451</v>
      </c>
      <c r="Q99" s="46" t="s">
        <v>451</v>
      </c>
      <c r="R99" s="46" t="s">
        <v>451</v>
      </c>
      <c r="S99" s="46" t="s">
        <v>451</v>
      </c>
      <c r="T99" s="36"/>
      <c r="U99" s="312"/>
    </row>
    <row r="100" spans="1:21" s="173" customFormat="1" ht="21" x14ac:dyDescent="0.25">
      <c r="A100" s="239"/>
      <c r="B100" s="374" t="s">
        <v>27</v>
      </c>
      <c r="C100" s="375"/>
      <c r="D100" s="240" t="s">
        <v>1</v>
      </c>
      <c r="E100" s="240" t="s">
        <v>28</v>
      </c>
      <c r="F100" s="240" t="s">
        <v>28</v>
      </c>
      <c r="G100" s="240" t="s">
        <v>28</v>
      </c>
      <c r="H100" s="240" t="s">
        <v>435</v>
      </c>
      <c r="I100" s="240" t="s">
        <v>467</v>
      </c>
      <c r="J100" s="240" t="s">
        <v>468</v>
      </c>
      <c r="K100" s="177" t="s">
        <v>478</v>
      </c>
      <c r="L100" s="177" t="s">
        <v>535</v>
      </c>
      <c r="M100" s="177" t="s">
        <v>580</v>
      </c>
      <c r="N100" s="177" t="s">
        <v>577</v>
      </c>
      <c r="O100" s="177" t="s">
        <v>579</v>
      </c>
      <c r="P100" s="177" t="s">
        <v>536</v>
      </c>
      <c r="Q100" s="246" t="s">
        <v>479</v>
      </c>
      <c r="R100" s="177" t="s">
        <v>537</v>
      </c>
      <c r="S100" s="177" t="s">
        <v>582</v>
      </c>
      <c r="T100" s="36"/>
      <c r="U100" s="312"/>
    </row>
    <row r="101" spans="1:21" x14ac:dyDescent="0.25">
      <c r="A101" s="72" t="s">
        <v>2</v>
      </c>
      <c r="B101" s="14"/>
      <c r="C101" s="14" t="s">
        <v>29</v>
      </c>
      <c r="D101" s="59">
        <f t="shared" ref="D101:G101" si="23">SUM(D102:D103)</f>
        <v>88392</v>
      </c>
      <c r="E101" s="59">
        <f t="shared" si="23"/>
        <v>35000</v>
      </c>
      <c r="F101" s="59">
        <f t="shared" si="23"/>
        <v>44679</v>
      </c>
      <c r="G101" s="59">
        <f t="shared" si="23"/>
        <v>24698</v>
      </c>
      <c r="H101" s="59">
        <f>SUM(H102:H103)</f>
        <v>44630</v>
      </c>
      <c r="I101" s="59">
        <f t="shared" ref="I101" si="24">SUM(I102:I103)</f>
        <v>26465</v>
      </c>
      <c r="J101" s="60">
        <f t="shared" ref="J101:N101" si="25">SUM(J102:J103)</f>
        <v>94620</v>
      </c>
      <c r="K101" s="60">
        <f t="shared" si="25"/>
        <v>900</v>
      </c>
      <c r="L101" s="60">
        <f t="shared" si="25"/>
        <v>4580</v>
      </c>
      <c r="M101" s="60">
        <f>SUM(M102:M103)</f>
        <v>14042</v>
      </c>
      <c r="N101" s="277">
        <f t="shared" si="25"/>
        <v>5000</v>
      </c>
      <c r="O101" s="324">
        <f>SUM(O102:O103)</f>
        <v>5000</v>
      </c>
      <c r="P101" s="277">
        <f>SUM(P102:P103)</f>
        <v>55000</v>
      </c>
      <c r="Q101" s="247">
        <f>SUM(Q102:Q103)</f>
        <v>20000</v>
      </c>
      <c r="R101" s="61">
        <f>SUM(R102:R103)</f>
        <v>20000</v>
      </c>
      <c r="S101" s="61">
        <f>SUM(S102:S103)</f>
        <v>20000</v>
      </c>
      <c r="T101" s="36"/>
      <c r="U101" s="312"/>
    </row>
    <row r="102" spans="1:21" x14ac:dyDescent="0.25">
      <c r="A102" s="69">
        <v>43</v>
      </c>
      <c r="B102" s="5">
        <v>231</v>
      </c>
      <c r="C102" s="5" t="s">
        <v>30</v>
      </c>
      <c r="D102" s="50"/>
      <c r="E102" s="50"/>
      <c r="F102" s="50"/>
      <c r="G102" s="50"/>
      <c r="H102" s="50"/>
      <c r="I102" s="50"/>
      <c r="J102" s="41"/>
      <c r="K102" s="41"/>
      <c r="L102" s="51">
        <v>4430</v>
      </c>
      <c r="M102" s="51">
        <v>4000</v>
      </c>
      <c r="N102" s="278"/>
      <c r="O102" s="325"/>
      <c r="P102" s="278"/>
      <c r="Q102" s="248"/>
      <c r="R102" s="6"/>
      <c r="S102" s="6"/>
      <c r="T102" s="36"/>
      <c r="U102" s="312"/>
    </row>
    <row r="103" spans="1:21" x14ac:dyDescent="0.25">
      <c r="A103" s="69">
        <v>43</v>
      </c>
      <c r="B103" s="5">
        <v>233001</v>
      </c>
      <c r="C103" s="5" t="s">
        <v>31</v>
      </c>
      <c r="D103" s="50">
        <v>88392</v>
      </c>
      <c r="E103" s="50">
        <v>35000</v>
      </c>
      <c r="F103" s="50">
        <v>44679</v>
      </c>
      <c r="G103" s="50">
        <v>24698</v>
      </c>
      <c r="H103" s="50">
        <v>44630</v>
      </c>
      <c r="I103" s="50">
        <v>26465</v>
      </c>
      <c r="J103" s="50">
        <v>94620</v>
      </c>
      <c r="K103" s="50">
        <v>900</v>
      </c>
      <c r="L103" s="268">
        <v>150</v>
      </c>
      <c r="M103" s="268">
        <v>10042</v>
      </c>
      <c r="N103" s="279">
        <v>5000</v>
      </c>
      <c r="O103" s="326">
        <v>5000</v>
      </c>
      <c r="P103" s="279">
        <v>55000</v>
      </c>
      <c r="Q103" s="249">
        <v>20000</v>
      </c>
      <c r="R103" s="51">
        <v>20000</v>
      </c>
      <c r="S103" s="51">
        <v>20000</v>
      </c>
      <c r="T103" s="36"/>
      <c r="U103" s="312"/>
    </row>
    <row r="104" spans="1:21" x14ac:dyDescent="0.25">
      <c r="A104" s="73">
        <v>43</v>
      </c>
      <c r="B104" s="7" t="s">
        <v>32</v>
      </c>
      <c r="C104" s="7" t="s">
        <v>33</v>
      </c>
      <c r="D104" s="61">
        <f>SUM(D106:D125)</f>
        <v>113000</v>
      </c>
      <c r="E104" s="61">
        <f>SUM(E106:E125)</f>
        <v>375500</v>
      </c>
      <c r="F104" s="61">
        <f>SUM(F106:F125)</f>
        <v>50000</v>
      </c>
      <c r="G104" s="61"/>
      <c r="H104" s="61">
        <f>SUM(H106:H125)</f>
        <v>42498</v>
      </c>
      <c r="I104" s="61">
        <f>SUM(I106:I125)</f>
        <v>264339</v>
      </c>
      <c r="J104" s="61">
        <f>SUM(J106:J125)</f>
        <v>174535</v>
      </c>
      <c r="K104" s="61">
        <f>SUM(K106:K125)</f>
        <v>269485</v>
      </c>
      <c r="L104" s="61">
        <f>SUM(L106:L125)</f>
        <v>917663</v>
      </c>
      <c r="M104" s="61">
        <f>SUM(M105:M125)</f>
        <v>3845589</v>
      </c>
      <c r="N104" s="250">
        <f>SUM(N105:N125)</f>
        <v>630000</v>
      </c>
      <c r="O104" s="250">
        <f>SUM(O105:O125)</f>
        <v>1001100</v>
      </c>
      <c r="P104" s="250">
        <f>SUM(P105:P125)</f>
        <v>1001100</v>
      </c>
      <c r="Q104" s="250">
        <f>SUM(Q105:Q126)</f>
        <v>2370000</v>
      </c>
      <c r="R104" s="61">
        <f>SUM(R106:R125)</f>
        <v>0</v>
      </c>
      <c r="S104" s="61">
        <f>SUM(S106:S125)</f>
        <v>0</v>
      </c>
      <c r="T104" s="36"/>
      <c r="U104" s="312"/>
    </row>
    <row r="105" spans="1:21" x14ac:dyDescent="0.25">
      <c r="A105" s="294">
        <v>111</v>
      </c>
      <c r="B105" s="127">
        <v>322001</v>
      </c>
      <c r="C105" s="127" t="s">
        <v>652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>
        <v>10587</v>
      </c>
      <c r="N105" s="280"/>
      <c r="O105" s="295"/>
      <c r="P105" s="280"/>
      <c r="Q105" s="321"/>
      <c r="R105" s="49"/>
      <c r="S105" s="49"/>
      <c r="T105" s="36"/>
      <c r="U105" s="312"/>
    </row>
    <row r="106" spans="1:21" x14ac:dyDescent="0.25">
      <c r="A106" s="264" t="s">
        <v>238</v>
      </c>
      <c r="B106" s="32">
        <v>321</v>
      </c>
      <c r="C106" s="42" t="s">
        <v>480</v>
      </c>
      <c r="D106" s="50">
        <v>105000</v>
      </c>
      <c r="E106" s="50"/>
      <c r="F106" s="50"/>
      <c r="G106" s="50"/>
      <c r="H106" s="50"/>
      <c r="I106" s="50">
        <v>39770</v>
      </c>
      <c r="J106" s="50"/>
      <c r="K106" s="50">
        <v>228067</v>
      </c>
      <c r="L106" s="268"/>
      <c r="M106" s="268">
        <v>25679</v>
      </c>
      <c r="N106" s="279">
        <v>0</v>
      </c>
      <c r="O106" s="326"/>
      <c r="P106" s="279"/>
      <c r="Q106" s="249">
        <v>0</v>
      </c>
      <c r="R106" s="51">
        <v>0</v>
      </c>
      <c r="S106" s="51">
        <v>0</v>
      </c>
      <c r="T106" s="36"/>
      <c r="U106" s="312"/>
    </row>
    <row r="107" spans="1:21" x14ac:dyDescent="0.25">
      <c r="A107" s="264">
        <v>72</v>
      </c>
      <c r="B107" s="32">
        <v>321</v>
      </c>
      <c r="C107" s="32" t="s">
        <v>653</v>
      </c>
      <c r="D107" s="50">
        <v>0</v>
      </c>
      <c r="E107" s="50"/>
      <c r="F107" s="50"/>
      <c r="G107" s="50"/>
      <c r="H107" s="50"/>
      <c r="I107" s="50">
        <v>27954</v>
      </c>
      <c r="J107" s="50"/>
      <c r="K107" s="50">
        <v>0</v>
      </c>
      <c r="L107" s="268">
        <v>12000</v>
      </c>
      <c r="M107" s="268"/>
      <c r="N107" s="279">
        <v>0</v>
      </c>
      <c r="O107" s="326"/>
      <c r="P107" s="279"/>
      <c r="Q107" s="249">
        <v>0</v>
      </c>
      <c r="R107" s="51">
        <v>0</v>
      </c>
      <c r="S107" s="51">
        <v>0</v>
      </c>
      <c r="T107" s="36"/>
      <c r="U107" s="312"/>
    </row>
    <row r="108" spans="1:21" x14ac:dyDescent="0.25">
      <c r="A108" s="69">
        <v>71</v>
      </c>
      <c r="B108" s="54">
        <v>321</v>
      </c>
      <c r="C108" s="5" t="s">
        <v>481</v>
      </c>
      <c r="D108" s="50">
        <v>0</v>
      </c>
      <c r="E108" s="50"/>
      <c r="F108" s="50">
        <v>50000</v>
      </c>
      <c r="G108" s="50"/>
      <c r="H108" s="50"/>
      <c r="I108" s="50"/>
      <c r="J108" s="50"/>
      <c r="K108" s="50">
        <v>25341</v>
      </c>
      <c r="L108" s="268">
        <v>35688</v>
      </c>
      <c r="M108" s="268"/>
      <c r="N108" s="279"/>
      <c r="O108" s="326"/>
      <c r="P108" s="279"/>
      <c r="Q108" s="249">
        <v>0</v>
      </c>
      <c r="R108" s="51">
        <v>0</v>
      </c>
      <c r="S108" s="51">
        <v>0</v>
      </c>
      <c r="T108" s="36"/>
      <c r="U108" s="312"/>
    </row>
    <row r="109" spans="1:21" x14ac:dyDescent="0.25">
      <c r="A109" s="69">
        <v>111</v>
      </c>
      <c r="B109" s="54">
        <v>322001</v>
      </c>
      <c r="C109" s="5" t="s">
        <v>493</v>
      </c>
      <c r="D109" s="50">
        <v>0</v>
      </c>
      <c r="E109" s="50">
        <v>5500</v>
      </c>
      <c r="F109" s="50"/>
      <c r="G109" s="50"/>
      <c r="H109" s="50"/>
      <c r="I109" s="50"/>
      <c r="J109" s="50">
        <v>0</v>
      </c>
      <c r="K109" s="50"/>
      <c r="L109" s="268">
        <v>131226</v>
      </c>
      <c r="M109" s="268"/>
      <c r="N109" s="279"/>
      <c r="O109" s="326"/>
      <c r="P109" s="279"/>
      <c r="Q109" s="249">
        <v>0</v>
      </c>
      <c r="R109" s="51">
        <v>0</v>
      </c>
      <c r="S109" s="51">
        <v>0</v>
      </c>
      <c r="T109" s="36"/>
      <c r="U109" s="312"/>
    </row>
    <row r="110" spans="1:21" x14ac:dyDescent="0.25">
      <c r="A110" s="69">
        <v>111</v>
      </c>
      <c r="B110" s="54">
        <v>322001</v>
      </c>
      <c r="C110" s="5" t="s">
        <v>544</v>
      </c>
      <c r="D110" s="50">
        <v>0</v>
      </c>
      <c r="E110" s="50">
        <v>40000</v>
      </c>
      <c r="F110" s="50"/>
      <c r="G110" s="50"/>
      <c r="H110" s="50">
        <v>29498</v>
      </c>
      <c r="I110" s="50"/>
      <c r="J110" s="50"/>
      <c r="K110" s="50"/>
      <c r="L110" s="268">
        <v>80058</v>
      </c>
      <c r="M110" s="268">
        <v>22014</v>
      </c>
      <c r="N110" s="279"/>
      <c r="O110" s="326"/>
      <c r="P110" s="279"/>
      <c r="Q110" s="249">
        <v>0</v>
      </c>
      <c r="R110" s="51">
        <v>0</v>
      </c>
      <c r="S110" s="51">
        <v>0</v>
      </c>
      <c r="T110" s="36"/>
      <c r="U110" s="312"/>
    </row>
    <row r="111" spans="1:21" x14ac:dyDescent="0.25">
      <c r="A111" s="69">
        <v>111</v>
      </c>
      <c r="B111" s="5">
        <v>322001</v>
      </c>
      <c r="C111" s="5" t="s">
        <v>635</v>
      </c>
      <c r="D111" s="50">
        <v>0</v>
      </c>
      <c r="E111" s="50">
        <v>250000</v>
      </c>
      <c r="F111" s="50"/>
      <c r="G111" s="50"/>
      <c r="H111" s="50"/>
      <c r="I111" s="50"/>
      <c r="J111" s="50"/>
      <c r="K111" s="50"/>
      <c r="L111" s="268">
        <v>20000</v>
      </c>
      <c r="M111" s="268"/>
      <c r="N111" s="279"/>
      <c r="O111" s="326"/>
      <c r="P111" s="279"/>
      <c r="Q111" s="249">
        <v>1400000</v>
      </c>
      <c r="R111" s="51">
        <v>0</v>
      </c>
      <c r="S111" s="51">
        <v>0</v>
      </c>
      <c r="T111" s="36"/>
      <c r="U111" s="312"/>
    </row>
    <row r="112" spans="1:21" x14ac:dyDescent="0.25">
      <c r="A112" s="69">
        <v>111</v>
      </c>
      <c r="B112" s="5">
        <v>322001</v>
      </c>
      <c r="C112" s="5" t="s">
        <v>590</v>
      </c>
      <c r="D112" s="50">
        <v>0</v>
      </c>
      <c r="E112" s="50">
        <v>80000</v>
      </c>
      <c r="F112" s="50"/>
      <c r="G112" s="50"/>
      <c r="H112" s="50">
        <v>13000</v>
      </c>
      <c r="I112" s="50"/>
      <c r="J112" s="50"/>
      <c r="K112" s="50"/>
      <c r="L112" s="268"/>
      <c r="M112" s="268"/>
      <c r="N112" s="279">
        <v>0</v>
      </c>
      <c r="O112" s="326">
        <v>21000</v>
      </c>
      <c r="P112" s="279">
        <v>21000</v>
      </c>
      <c r="Q112" s="249">
        <v>0</v>
      </c>
      <c r="R112" s="51">
        <v>0</v>
      </c>
      <c r="S112" s="51">
        <v>0</v>
      </c>
      <c r="T112" s="36"/>
      <c r="U112" s="312"/>
    </row>
    <row r="113" spans="1:21" x14ac:dyDescent="0.25">
      <c r="A113" s="69">
        <v>111</v>
      </c>
      <c r="B113" s="5">
        <v>322001</v>
      </c>
      <c r="C113" s="5" t="s">
        <v>654</v>
      </c>
      <c r="D113" s="50"/>
      <c r="E113" s="50"/>
      <c r="F113" s="50"/>
      <c r="G113" s="50"/>
      <c r="H113" s="50"/>
      <c r="I113" s="50"/>
      <c r="J113" s="50"/>
      <c r="K113" s="50"/>
      <c r="L113" s="268"/>
      <c r="M113" s="268"/>
      <c r="N113" s="279"/>
      <c r="O113" s="326">
        <v>125900</v>
      </c>
      <c r="P113" s="279">
        <v>125900</v>
      </c>
      <c r="Q113" s="249"/>
      <c r="R113" s="51"/>
      <c r="S113" s="51"/>
      <c r="T113" s="36"/>
      <c r="U113" s="312"/>
    </row>
    <row r="114" spans="1:21" x14ac:dyDescent="0.25">
      <c r="A114" s="69">
        <v>111</v>
      </c>
      <c r="B114" s="5">
        <v>322001</v>
      </c>
      <c r="C114" s="5" t="s">
        <v>655</v>
      </c>
      <c r="D114" s="50"/>
      <c r="E114" s="50"/>
      <c r="F114" s="50"/>
      <c r="G114" s="50"/>
      <c r="H114" s="50"/>
      <c r="I114" s="50"/>
      <c r="J114" s="50">
        <v>4422</v>
      </c>
      <c r="K114" s="50">
        <v>4442</v>
      </c>
      <c r="L114" s="268"/>
      <c r="M114" s="268"/>
      <c r="N114" s="279"/>
      <c r="O114" s="326">
        <v>35300</v>
      </c>
      <c r="P114" s="279">
        <v>35300</v>
      </c>
      <c r="Q114" s="249"/>
      <c r="R114" s="51"/>
      <c r="S114" s="51"/>
      <c r="T114" s="36"/>
      <c r="U114" s="312"/>
    </row>
    <row r="115" spans="1:21" x14ac:dyDescent="0.25">
      <c r="A115" s="69">
        <v>111</v>
      </c>
      <c r="B115" s="5">
        <v>322001</v>
      </c>
      <c r="C115" s="5" t="s">
        <v>656</v>
      </c>
      <c r="D115" s="50"/>
      <c r="E115" s="50"/>
      <c r="F115" s="50"/>
      <c r="G115" s="50"/>
      <c r="H115" s="50"/>
      <c r="I115" s="50">
        <v>6615</v>
      </c>
      <c r="J115" s="50"/>
      <c r="K115" s="50"/>
      <c r="L115" s="268"/>
      <c r="M115" s="268">
        <v>506405</v>
      </c>
      <c r="N115" s="279">
        <v>250000</v>
      </c>
      <c r="O115" s="326">
        <v>163000</v>
      </c>
      <c r="P115" s="279">
        <v>163000</v>
      </c>
      <c r="Q115" s="249"/>
      <c r="R115" s="51"/>
      <c r="S115" s="51"/>
      <c r="T115" s="36"/>
      <c r="U115" s="312"/>
    </row>
    <row r="116" spans="1:21" x14ac:dyDescent="0.25">
      <c r="A116" s="69">
        <v>111</v>
      </c>
      <c r="B116" s="5">
        <v>321001</v>
      </c>
      <c r="C116" s="5" t="s">
        <v>482</v>
      </c>
      <c r="D116" s="50"/>
      <c r="E116" s="50"/>
      <c r="F116" s="50"/>
      <c r="G116" s="50"/>
      <c r="H116" s="50"/>
      <c r="I116" s="50">
        <v>180000</v>
      </c>
      <c r="J116" s="50"/>
      <c r="K116" s="50">
        <v>11635</v>
      </c>
      <c r="L116" s="268">
        <v>272540</v>
      </c>
      <c r="M116" s="268">
        <v>0</v>
      </c>
      <c r="N116" s="279"/>
      <c r="O116" s="326"/>
      <c r="P116" s="279"/>
      <c r="Q116" s="249"/>
      <c r="R116" s="51"/>
      <c r="S116" s="51"/>
      <c r="T116" s="36"/>
      <c r="U116" s="312"/>
    </row>
    <row r="117" spans="1:21" x14ac:dyDescent="0.25">
      <c r="A117" s="69">
        <v>111</v>
      </c>
      <c r="B117" s="5">
        <v>322001</v>
      </c>
      <c r="C117" s="5" t="s">
        <v>591</v>
      </c>
      <c r="D117" s="50"/>
      <c r="E117" s="50"/>
      <c r="F117" s="50"/>
      <c r="G117" s="50"/>
      <c r="H117" s="50"/>
      <c r="I117" s="50">
        <v>10000</v>
      </c>
      <c r="J117" s="50"/>
      <c r="K117" s="50"/>
      <c r="L117" s="268"/>
      <c r="M117" s="268"/>
      <c r="N117" s="279"/>
      <c r="O117" s="326">
        <v>2500</v>
      </c>
      <c r="P117" s="279">
        <v>2500</v>
      </c>
      <c r="Q117" s="249"/>
      <c r="R117" s="51"/>
      <c r="S117" s="51"/>
      <c r="T117" s="36"/>
      <c r="U117" s="312"/>
    </row>
    <row r="118" spans="1:21" x14ac:dyDescent="0.25">
      <c r="A118" s="69">
        <v>111</v>
      </c>
      <c r="B118" s="5">
        <v>321001</v>
      </c>
      <c r="C118" s="5" t="s">
        <v>445</v>
      </c>
      <c r="D118" s="50"/>
      <c r="E118" s="50"/>
      <c r="F118" s="50"/>
      <c r="G118" s="50"/>
      <c r="H118" s="50"/>
      <c r="I118" s="50"/>
      <c r="J118" s="50"/>
      <c r="K118" s="50"/>
      <c r="L118" s="268">
        <v>366146</v>
      </c>
      <c r="M118" s="268">
        <v>2215938</v>
      </c>
      <c r="N118" s="279">
        <v>0</v>
      </c>
      <c r="O118" s="326">
        <v>153000</v>
      </c>
      <c r="P118" s="279">
        <v>153000</v>
      </c>
      <c r="Q118" s="249"/>
      <c r="R118" s="51"/>
      <c r="S118" s="51"/>
      <c r="T118" s="36"/>
      <c r="U118" s="312"/>
    </row>
    <row r="119" spans="1:21" x14ac:dyDescent="0.25">
      <c r="A119" s="69">
        <v>111</v>
      </c>
      <c r="B119" s="5">
        <v>321001</v>
      </c>
      <c r="C119" s="5" t="s">
        <v>521</v>
      </c>
      <c r="D119" s="50"/>
      <c r="E119" s="50"/>
      <c r="F119" s="50"/>
      <c r="G119" s="50"/>
      <c r="H119" s="50"/>
      <c r="I119" s="50"/>
      <c r="J119" s="50"/>
      <c r="K119" s="50"/>
      <c r="L119" s="268"/>
      <c r="M119" s="268">
        <v>1064966</v>
      </c>
      <c r="N119" s="279">
        <v>380000</v>
      </c>
      <c r="O119" s="326">
        <v>360000</v>
      </c>
      <c r="P119" s="279">
        <v>360000</v>
      </c>
      <c r="Q119" s="249"/>
      <c r="R119" s="51"/>
      <c r="S119" s="51"/>
      <c r="T119" s="36"/>
      <c r="U119" s="312"/>
    </row>
    <row r="120" spans="1:21" x14ac:dyDescent="0.25">
      <c r="A120" s="69">
        <v>111</v>
      </c>
      <c r="B120" s="5">
        <v>322001</v>
      </c>
      <c r="C120" s="5" t="s">
        <v>592</v>
      </c>
      <c r="D120" s="50"/>
      <c r="E120" s="50"/>
      <c r="F120" s="50"/>
      <c r="G120" s="50"/>
      <c r="H120" s="50"/>
      <c r="I120" s="50"/>
      <c r="J120" s="50"/>
      <c r="K120" s="50"/>
      <c r="L120" s="268"/>
      <c r="M120" s="268"/>
      <c r="N120" s="279"/>
      <c r="O120" s="326">
        <v>128000</v>
      </c>
      <c r="P120" s="279">
        <v>128000</v>
      </c>
      <c r="Q120" s="249"/>
      <c r="R120" s="51"/>
      <c r="S120" s="51"/>
      <c r="T120" s="36"/>
      <c r="U120" s="312"/>
    </row>
    <row r="121" spans="1:21" x14ac:dyDescent="0.25">
      <c r="A121" s="69">
        <v>111</v>
      </c>
      <c r="B121" s="5">
        <v>321</v>
      </c>
      <c r="C121" s="5" t="s">
        <v>407</v>
      </c>
      <c r="D121" s="50"/>
      <c r="E121" s="50"/>
      <c r="F121" s="50"/>
      <c r="G121" s="50"/>
      <c r="H121" s="50"/>
      <c r="I121" s="50"/>
      <c r="J121" s="50"/>
      <c r="K121" s="50"/>
      <c r="L121" s="268">
        <v>5</v>
      </c>
      <c r="M121" s="268"/>
      <c r="N121" s="279">
        <v>0</v>
      </c>
      <c r="O121" s="326"/>
      <c r="P121" s="279"/>
      <c r="Q121" s="249"/>
      <c r="R121" s="51"/>
      <c r="S121" s="51"/>
      <c r="T121" s="36"/>
      <c r="U121" s="312"/>
    </row>
    <row r="122" spans="1:21" x14ac:dyDescent="0.25">
      <c r="A122" s="69">
        <v>111</v>
      </c>
      <c r="B122" s="5">
        <v>322001</v>
      </c>
      <c r="C122" s="5" t="s">
        <v>621</v>
      </c>
      <c r="D122" s="50"/>
      <c r="E122" s="50"/>
      <c r="F122" s="50"/>
      <c r="G122" s="50"/>
      <c r="H122" s="50"/>
      <c r="I122" s="50"/>
      <c r="J122" s="50">
        <v>162721</v>
      </c>
      <c r="K122" s="50"/>
      <c r="L122" s="268"/>
      <c r="M122" s="268"/>
      <c r="N122" s="279">
        <v>0</v>
      </c>
      <c r="O122" s="326"/>
      <c r="P122" s="279"/>
      <c r="Q122" s="249">
        <v>215000</v>
      </c>
      <c r="R122" s="51"/>
      <c r="S122" s="51"/>
      <c r="T122" s="36"/>
      <c r="U122" s="312"/>
    </row>
    <row r="123" spans="1:21" x14ac:dyDescent="0.25">
      <c r="A123" s="69">
        <v>111</v>
      </c>
      <c r="B123" s="5">
        <v>322001</v>
      </c>
      <c r="C123" s="5" t="s">
        <v>620</v>
      </c>
      <c r="D123" s="50"/>
      <c r="E123" s="50"/>
      <c r="F123" s="50"/>
      <c r="G123" s="50"/>
      <c r="H123" s="50"/>
      <c r="I123" s="50"/>
      <c r="J123" s="50"/>
      <c r="K123" s="50"/>
      <c r="L123" s="268"/>
      <c r="M123" s="268"/>
      <c r="N123" s="279"/>
      <c r="O123" s="326"/>
      <c r="P123" s="279"/>
      <c r="Q123" s="249">
        <v>550000</v>
      </c>
      <c r="R123" s="51"/>
      <c r="S123" s="51"/>
      <c r="T123" s="36"/>
      <c r="U123" s="312"/>
    </row>
    <row r="124" spans="1:21" x14ac:dyDescent="0.25">
      <c r="A124" s="69">
        <v>111</v>
      </c>
      <c r="B124" s="5">
        <v>322001</v>
      </c>
      <c r="C124" s="5" t="s">
        <v>630</v>
      </c>
      <c r="D124" s="50"/>
      <c r="E124" s="50"/>
      <c r="F124" s="50"/>
      <c r="G124" s="50"/>
      <c r="H124" s="50"/>
      <c r="I124" s="50"/>
      <c r="J124" s="50"/>
      <c r="K124" s="50"/>
      <c r="L124" s="268"/>
      <c r="M124" s="268"/>
      <c r="N124" s="279"/>
      <c r="O124" s="326"/>
      <c r="P124" s="279"/>
      <c r="Q124" s="249">
        <v>145000</v>
      </c>
      <c r="R124" s="51"/>
      <c r="S124" s="51"/>
      <c r="T124" s="36"/>
      <c r="U124" s="312"/>
    </row>
    <row r="125" spans="1:21" x14ac:dyDescent="0.25">
      <c r="A125" s="69">
        <v>111</v>
      </c>
      <c r="B125" s="5">
        <v>321</v>
      </c>
      <c r="C125" s="5" t="s">
        <v>657</v>
      </c>
      <c r="D125" s="50">
        <v>8000</v>
      </c>
      <c r="E125" s="50"/>
      <c r="F125" s="50"/>
      <c r="G125" s="50"/>
      <c r="H125" s="50"/>
      <c r="I125" s="50"/>
      <c r="J125" s="50">
        <v>7392</v>
      </c>
      <c r="K125" s="50"/>
      <c r="L125" s="268"/>
      <c r="M125" s="268"/>
      <c r="N125" s="279">
        <v>0</v>
      </c>
      <c r="O125" s="326">
        <v>12400</v>
      </c>
      <c r="P125" s="279">
        <v>12400</v>
      </c>
      <c r="Q125" s="249">
        <v>0</v>
      </c>
      <c r="R125" s="51">
        <v>0</v>
      </c>
      <c r="S125" s="51">
        <v>0</v>
      </c>
      <c r="T125" s="36"/>
      <c r="U125" s="312"/>
    </row>
    <row r="126" spans="1:21" x14ac:dyDescent="0.25">
      <c r="A126" s="363">
        <v>111</v>
      </c>
      <c r="B126" s="17">
        <v>322001</v>
      </c>
      <c r="C126" s="17" t="s">
        <v>631</v>
      </c>
      <c r="D126" s="364"/>
      <c r="E126" s="364"/>
      <c r="F126" s="364"/>
      <c r="G126" s="364"/>
      <c r="H126" s="364"/>
      <c r="I126" s="364"/>
      <c r="J126" s="364"/>
      <c r="K126" s="364"/>
      <c r="L126" s="365"/>
      <c r="M126" s="365"/>
      <c r="N126" s="279"/>
      <c r="O126" s="326"/>
      <c r="P126" s="279"/>
      <c r="Q126" s="249">
        <v>60000</v>
      </c>
      <c r="R126" s="51"/>
      <c r="S126" s="51"/>
      <c r="T126" s="36"/>
      <c r="U126" s="312"/>
    </row>
    <row r="127" spans="1:21" ht="13.8" thickBot="1" x14ac:dyDescent="0.3">
      <c r="A127" s="87"/>
      <c r="B127" s="88"/>
      <c r="C127" s="88" t="s">
        <v>34</v>
      </c>
      <c r="D127" s="75">
        <f t="shared" ref="D127:S127" si="26">D101+D104</f>
        <v>201392</v>
      </c>
      <c r="E127" s="75">
        <f t="shared" si="26"/>
        <v>410500</v>
      </c>
      <c r="F127" s="75">
        <f t="shared" si="26"/>
        <v>94679</v>
      </c>
      <c r="G127" s="75">
        <f t="shared" si="26"/>
        <v>24698</v>
      </c>
      <c r="H127" s="75">
        <f t="shared" si="26"/>
        <v>87128</v>
      </c>
      <c r="I127" s="75">
        <f t="shared" si="26"/>
        <v>290804</v>
      </c>
      <c r="J127" s="75">
        <f t="shared" si="26"/>
        <v>269155</v>
      </c>
      <c r="K127" s="75">
        <f t="shared" si="26"/>
        <v>270385</v>
      </c>
      <c r="L127" s="76">
        <f t="shared" si="26"/>
        <v>922243</v>
      </c>
      <c r="M127" s="76">
        <f t="shared" si="26"/>
        <v>3859631</v>
      </c>
      <c r="N127" s="61">
        <f t="shared" si="26"/>
        <v>635000</v>
      </c>
      <c r="O127" s="61">
        <f t="shared" si="26"/>
        <v>1006100</v>
      </c>
      <c r="P127" s="61">
        <f t="shared" si="26"/>
        <v>1056100</v>
      </c>
      <c r="Q127" s="62">
        <f t="shared" si="26"/>
        <v>2390000</v>
      </c>
      <c r="R127" s="62">
        <f t="shared" si="26"/>
        <v>20000</v>
      </c>
      <c r="S127" s="62">
        <f t="shared" si="26"/>
        <v>20000</v>
      </c>
      <c r="T127" s="36"/>
      <c r="U127" s="312"/>
    </row>
    <row r="128" spans="1:21" x14ac:dyDescent="0.25">
      <c r="A128" s="70"/>
      <c r="B128" s="8"/>
      <c r="C128" s="8"/>
      <c r="D128" s="58"/>
      <c r="E128" s="58"/>
      <c r="F128" s="58"/>
      <c r="G128" s="58"/>
      <c r="H128" s="58"/>
      <c r="I128" s="58"/>
      <c r="N128" s="57"/>
      <c r="O128" s="57"/>
      <c r="P128" s="57"/>
      <c r="T128" s="36"/>
      <c r="U128" s="312"/>
    </row>
    <row r="129" spans="1:21" x14ac:dyDescent="0.25">
      <c r="A129" s="71"/>
      <c r="B129" s="8"/>
      <c r="C129" s="8"/>
      <c r="D129" s="46" t="s">
        <v>451</v>
      </c>
      <c r="E129" s="46" t="s">
        <v>451</v>
      </c>
      <c r="F129" s="46" t="s">
        <v>451</v>
      </c>
      <c r="G129" s="46" t="s">
        <v>451</v>
      </c>
      <c r="H129" s="46" t="s">
        <v>451</v>
      </c>
      <c r="I129" s="46" t="s">
        <v>451</v>
      </c>
      <c r="J129" s="46" t="s">
        <v>451</v>
      </c>
      <c r="K129" s="46" t="s">
        <v>451</v>
      </c>
      <c r="L129" s="46" t="s">
        <v>451</v>
      </c>
      <c r="M129" s="46" t="s">
        <v>451</v>
      </c>
      <c r="N129" s="46" t="s">
        <v>451</v>
      </c>
      <c r="O129" s="46" t="s">
        <v>451</v>
      </c>
      <c r="P129" s="46" t="s">
        <v>451</v>
      </c>
      <c r="Q129" s="46" t="s">
        <v>451</v>
      </c>
      <c r="R129" s="46" t="s">
        <v>451</v>
      </c>
      <c r="S129" s="46" t="s">
        <v>451</v>
      </c>
      <c r="T129" s="36"/>
      <c r="U129" s="312"/>
    </row>
    <row r="130" spans="1:21" s="173" customFormat="1" ht="21" x14ac:dyDescent="0.25">
      <c r="A130" s="238"/>
      <c r="B130" s="372" t="s">
        <v>35</v>
      </c>
      <c r="C130" s="373"/>
      <c r="D130" s="177" t="s">
        <v>28</v>
      </c>
      <c r="E130" s="177" t="s">
        <v>28</v>
      </c>
      <c r="F130" s="177" t="s">
        <v>28</v>
      </c>
      <c r="G130" s="177" t="s">
        <v>363</v>
      </c>
      <c r="H130" s="177" t="s">
        <v>435</v>
      </c>
      <c r="I130" s="177" t="s">
        <v>467</v>
      </c>
      <c r="J130" s="177" t="s">
        <v>468</v>
      </c>
      <c r="K130" s="177" t="s">
        <v>478</v>
      </c>
      <c r="L130" s="177" t="s">
        <v>535</v>
      </c>
      <c r="M130" s="177" t="s">
        <v>580</v>
      </c>
      <c r="N130" s="177" t="s">
        <v>577</v>
      </c>
      <c r="O130" s="177" t="s">
        <v>579</v>
      </c>
      <c r="P130" s="177" t="s">
        <v>536</v>
      </c>
      <c r="Q130" s="177" t="s">
        <v>479</v>
      </c>
      <c r="R130" s="177" t="s">
        <v>537</v>
      </c>
      <c r="S130" s="177" t="s">
        <v>582</v>
      </c>
      <c r="T130" s="36"/>
      <c r="U130" s="312"/>
    </row>
    <row r="131" spans="1:21" x14ac:dyDescent="0.25">
      <c r="A131" s="7" t="s">
        <v>2</v>
      </c>
      <c r="B131" s="7"/>
      <c r="C131" s="7" t="s">
        <v>36</v>
      </c>
      <c r="D131" s="62">
        <f>SUM(D138:D146)</f>
        <v>215000.94</v>
      </c>
      <c r="E131" s="62">
        <f>SUM(E138:E146)</f>
        <v>592894</v>
      </c>
      <c r="F131" s="62">
        <f>SUM(F138:F146)</f>
        <v>762250</v>
      </c>
      <c r="G131" s="62">
        <f>SUM(G138:G146)</f>
        <v>240933</v>
      </c>
      <c r="H131" s="62">
        <f>SUM(H132:H149)</f>
        <v>294786</v>
      </c>
      <c r="I131" s="62">
        <f>SUM(I138:I146)</f>
        <v>381841</v>
      </c>
      <c r="J131" s="62" t="e">
        <f>J132+#REF!+J135+J138+J139+J141+J142+J149</f>
        <v>#REF!</v>
      </c>
      <c r="K131" s="62">
        <f t="shared" ref="K131:Q131" si="27">SUM(K132:K149)</f>
        <v>2329668</v>
      </c>
      <c r="L131" s="284">
        <f t="shared" si="27"/>
        <v>2453727</v>
      </c>
      <c r="M131" s="284">
        <f t="shared" si="27"/>
        <v>2728139</v>
      </c>
      <c r="N131" s="143">
        <f t="shared" si="27"/>
        <v>0</v>
      </c>
      <c r="O131" s="143">
        <f t="shared" si="27"/>
        <v>1999503</v>
      </c>
      <c r="P131" s="143">
        <f t="shared" si="27"/>
        <v>2019503</v>
      </c>
      <c r="Q131" s="143">
        <f t="shared" si="27"/>
        <v>750000</v>
      </c>
      <c r="R131" s="241"/>
      <c r="S131" s="241"/>
      <c r="T131" s="36"/>
      <c r="U131" s="312"/>
    </row>
    <row r="132" spans="1:21" x14ac:dyDescent="0.25">
      <c r="A132" s="265" t="s">
        <v>420</v>
      </c>
      <c r="B132" s="5">
        <v>453</v>
      </c>
      <c r="C132" s="5" t="s">
        <v>37</v>
      </c>
      <c r="D132" s="49"/>
      <c r="E132" s="49"/>
      <c r="F132" s="49"/>
      <c r="G132" s="49"/>
      <c r="H132" s="49"/>
      <c r="I132" s="49"/>
      <c r="J132" s="50">
        <v>68317</v>
      </c>
      <c r="K132" s="50">
        <v>24339</v>
      </c>
      <c r="L132" s="268">
        <v>122720</v>
      </c>
      <c r="M132" s="268">
        <v>254205</v>
      </c>
      <c r="N132" s="310">
        <v>0</v>
      </c>
      <c r="O132" s="288">
        <v>256605</v>
      </c>
      <c r="P132" s="79">
        <v>256605</v>
      </c>
      <c r="Q132" s="41"/>
      <c r="R132" s="41"/>
      <c r="S132" s="41"/>
      <c r="T132" s="36"/>
      <c r="U132" s="312"/>
    </row>
    <row r="133" spans="1:21" x14ac:dyDescent="0.25">
      <c r="A133" s="265" t="s">
        <v>420</v>
      </c>
      <c r="B133" s="5">
        <v>453</v>
      </c>
      <c r="C133" s="5" t="s">
        <v>593</v>
      </c>
      <c r="D133" s="49"/>
      <c r="E133" s="49"/>
      <c r="F133" s="49"/>
      <c r="G133" s="49"/>
      <c r="H133" s="49"/>
      <c r="I133" s="49"/>
      <c r="J133" s="50"/>
      <c r="K133" s="50">
        <v>14196</v>
      </c>
      <c r="L133" s="268"/>
      <c r="M133" s="268">
        <v>5397</v>
      </c>
      <c r="N133" s="310">
        <v>0</v>
      </c>
      <c r="O133" s="288">
        <v>2918</v>
      </c>
      <c r="P133" s="79">
        <v>2918</v>
      </c>
      <c r="Q133" s="41"/>
      <c r="R133" s="41"/>
      <c r="S133" s="41"/>
      <c r="T133" s="36"/>
      <c r="U133" s="312"/>
    </row>
    <row r="134" spans="1:21" x14ac:dyDescent="0.25">
      <c r="A134" s="265" t="s">
        <v>420</v>
      </c>
      <c r="B134" s="5">
        <v>453</v>
      </c>
      <c r="C134" s="5" t="s">
        <v>446</v>
      </c>
      <c r="D134" s="49"/>
      <c r="E134" s="49"/>
      <c r="F134" s="49"/>
      <c r="G134" s="49"/>
      <c r="H134" s="49"/>
      <c r="I134" s="49"/>
      <c r="J134" s="50"/>
      <c r="K134" s="50">
        <v>77619</v>
      </c>
      <c r="L134" s="268">
        <v>151323</v>
      </c>
      <c r="M134" s="268">
        <v>12706</v>
      </c>
      <c r="N134" s="310">
        <v>0</v>
      </c>
      <c r="O134" s="288">
        <v>84262</v>
      </c>
      <c r="P134" s="79">
        <v>84262</v>
      </c>
      <c r="Q134" s="41"/>
      <c r="R134" s="41"/>
      <c r="S134" s="41"/>
      <c r="T134" s="36"/>
      <c r="U134" s="312"/>
    </row>
    <row r="135" spans="1:21" x14ac:dyDescent="0.25">
      <c r="A135" s="265" t="s">
        <v>397</v>
      </c>
      <c r="B135" s="5">
        <v>453</v>
      </c>
      <c r="C135" s="5" t="s">
        <v>421</v>
      </c>
      <c r="D135" s="49"/>
      <c r="E135" s="49"/>
      <c r="F135" s="49"/>
      <c r="G135" s="49"/>
      <c r="H135" s="49"/>
      <c r="I135" s="49"/>
      <c r="J135" s="50">
        <v>11623</v>
      </c>
      <c r="K135" s="50">
        <v>2723</v>
      </c>
      <c r="L135" s="268"/>
      <c r="M135" s="268">
        <v>28447</v>
      </c>
      <c r="N135" s="310">
        <v>0</v>
      </c>
      <c r="O135" s="291"/>
      <c r="P135" s="79"/>
      <c r="Q135" s="41"/>
      <c r="R135" s="41"/>
      <c r="S135" s="41"/>
      <c r="T135" s="36"/>
      <c r="U135" s="312"/>
    </row>
    <row r="136" spans="1:21" x14ac:dyDescent="0.25">
      <c r="A136" s="265" t="s">
        <v>408</v>
      </c>
      <c r="B136" s="5">
        <v>453</v>
      </c>
      <c r="C136" s="5" t="s">
        <v>422</v>
      </c>
      <c r="D136" s="49"/>
      <c r="E136" s="49"/>
      <c r="F136" s="49"/>
      <c r="G136" s="49"/>
      <c r="H136" s="49"/>
      <c r="I136" s="49"/>
      <c r="J136" s="50"/>
      <c r="K136" s="50">
        <v>7107</v>
      </c>
      <c r="L136" s="268">
        <v>12485</v>
      </c>
      <c r="M136" s="268">
        <v>5302</v>
      </c>
      <c r="N136" s="310">
        <v>0</v>
      </c>
      <c r="O136" s="288">
        <v>3050</v>
      </c>
      <c r="P136" s="79">
        <v>3050</v>
      </c>
      <c r="Q136" s="41"/>
      <c r="R136" s="41"/>
      <c r="S136" s="41"/>
      <c r="T136" s="36"/>
      <c r="U136" s="312"/>
    </row>
    <row r="137" spans="1:21" x14ac:dyDescent="0.25">
      <c r="A137" s="265" t="s">
        <v>420</v>
      </c>
      <c r="B137" s="5">
        <v>453</v>
      </c>
      <c r="C137" s="5" t="s">
        <v>37</v>
      </c>
      <c r="D137" s="49"/>
      <c r="E137" s="49"/>
      <c r="F137" s="49"/>
      <c r="G137" s="49"/>
      <c r="H137" s="49"/>
      <c r="I137" s="49"/>
      <c r="J137" s="50"/>
      <c r="K137" s="50">
        <v>4422</v>
      </c>
      <c r="L137" s="268">
        <v>998</v>
      </c>
      <c r="M137" s="268">
        <v>1000</v>
      </c>
      <c r="N137" s="310">
        <v>0</v>
      </c>
      <c r="O137" s="291"/>
      <c r="P137" s="79"/>
      <c r="Q137" s="41"/>
      <c r="R137" s="41"/>
      <c r="S137" s="41"/>
      <c r="T137" s="36"/>
      <c r="U137" s="312"/>
    </row>
    <row r="138" spans="1:21" x14ac:dyDescent="0.25">
      <c r="A138" s="22" t="s">
        <v>272</v>
      </c>
      <c r="B138" s="5">
        <v>453</v>
      </c>
      <c r="C138" s="5" t="s">
        <v>594</v>
      </c>
      <c r="D138" s="50">
        <v>38935.94</v>
      </c>
      <c r="E138" s="50">
        <v>48424</v>
      </c>
      <c r="F138" s="50">
        <v>370000</v>
      </c>
      <c r="G138" s="50">
        <v>37300</v>
      </c>
      <c r="H138" s="50">
        <v>23676</v>
      </c>
      <c r="I138" s="50">
        <v>22841</v>
      </c>
      <c r="J138" s="50"/>
      <c r="K138" s="50"/>
      <c r="L138" s="268">
        <v>980</v>
      </c>
      <c r="M138" s="268"/>
      <c r="N138" s="310">
        <v>0</v>
      </c>
      <c r="O138" s="288">
        <v>26892</v>
      </c>
      <c r="P138" s="79">
        <v>26892</v>
      </c>
      <c r="Q138" s="6"/>
      <c r="R138" s="6"/>
      <c r="S138" s="6"/>
      <c r="T138" s="36"/>
      <c r="U138" s="312"/>
    </row>
    <row r="139" spans="1:21" x14ac:dyDescent="0.25">
      <c r="A139" s="22">
        <v>41</v>
      </c>
      <c r="B139" s="5">
        <v>453</v>
      </c>
      <c r="C139" s="5" t="s">
        <v>659</v>
      </c>
      <c r="D139" s="50"/>
      <c r="E139" s="50"/>
      <c r="F139" s="50"/>
      <c r="G139" s="50"/>
      <c r="H139" s="50"/>
      <c r="I139" s="50"/>
      <c r="J139" s="50">
        <v>35157</v>
      </c>
      <c r="K139" s="50"/>
      <c r="L139" s="268"/>
      <c r="M139" s="268">
        <v>35000</v>
      </c>
      <c r="N139" s="310">
        <v>0</v>
      </c>
      <c r="O139" s="291"/>
      <c r="P139" s="79"/>
      <c r="Q139" s="6"/>
      <c r="R139" s="6"/>
      <c r="S139" s="6"/>
      <c r="T139" s="36"/>
      <c r="U139" s="312"/>
    </row>
    <row r="140" spans="1:21" x14ac:dyDescent="0.25">
      <c r="A140" s="22">
        <v>71</v>
      </c>
      <c r="B140" s="5">
        <v>453</v>
      </c>
      <c r="C140" s="5" t="s">
        <v>273</v>
      </c>
      <c r="D140" s="50"/>
      <c r="E140" s="50">
        <v>105000</v>
      </c>
      <c r="F140" s="50">
        <v>24717</v>
      </c>
      <c r="G140" s="50"/>
      <c r="H140" s="50"/>
      <c r="I140" s="50">
        <v>50000</v>
      </c>
      <c r="J140" s="50"/>
      <c r="K140" s="50">
        <v>25122</v>
      </c>
      <c r="L140" s="268"/>
      <c r="M140" s="268"/>
      <c r="N140" s="310">
        <v>0</v>
      </c>
      <c r="O140" s="288"/>
      <c r="P140" s="79"/>
      <c r="Q140" s="6"/>
      <c r="R140" s="6"/>
      <c r="S140" s="6"/>
      <c r="T140" s="36"/>
      <c r="U140" s="312"/>
    </row>
    <row r="141" spans="1:21" x14ac:dyDescent="0.25">
      <c r="A141" s="22" t="s">
        <v>408</v>
      </c>
      <c r="B141" s="5">
        <v>453</v>
      </c>
      <c r="C141" s="5" t="s">
        <v>447</v>
      </c>
      <c r="D141" s="50"/>
      <c r="E141" s="50"/>
      <c r="F141" s="50"/>
      <c r="G141" s="50"/>
      <c r="H141" s="50"/>
      <c r="I141" s="50"/>
      <c r="J141" s="50">
        <v>7733</v>
      </c>
      <c r="K141" s="50"/>
      <c r="L141" s="268"/>
      <c r="M141" s="268">
        <v>16518</v>
      </c>
      <c r="N141" s="310">
        <v>0</v>
      </c>
      <c r="O141" s="288">
        <v>25776</v>
      </c>
      <c r="P141" s="79">
        <v>25776</v>
      </c>
      <c r="Q141" s="6"/>
      <c r="R141" s="6"/>
      <c r="S141" s="6"/>
      <c r="T141" s="36"/>
      <c r="U141" s="312"/>
    </row>
    <row r="142" spans="1:21" x14ac:dyDescent="0.25">
      <c r="A142" s="22">
        <v>71</v>
      </c>
      <c r="B142" s="5">
        <v>453</v>
      </c>
      <c r="C142" s="5" t="s">
        <v>658</v>
      </c>
      <c r="D142" s="50"/>
      <c r="E142" s="50"/>
      <c r="F142" s="50"/>
      <c r="G142" s="50"/>
      <c r="H142" s="50"/>
      <c r="I142" s="50"/>
      <c r="J142" s="50">
        <v>109606</v>
      </c>
      <c r="K142" s="50">
        <v>336832</v>
      </c>
      <c r="L142" s="268">
        <v>519100</v>
      </c>
      <c r="M142" s="268">
        <v>566996</v>
      </c>
      <c r="N142" s="310">
        <v>0</v>
      </c>
      <c r="O142" s="288"/>
      <c r="P142" s="79"/>
      <c r="Q142" s="6"/>
      <c r="R142" s="6"/>
      <c r="S142" s="6"/>
      <c r="T142" s="36"/>
      <c r="U142" s="312"/>
    </row>
    <row r="143" spans="1:21" x14ac:dyDescent="0.25">
      <c r="A143" s="22">
        <v>71</v>
      </c>
      <c r="B143" s="5">
        <v>456005</v>
      </c>
      <c r="C143" s="5" t="s">
        <v>409</v>
      </c>
      <c r="D143" s="50"/>
      <c r="E143" s="50"/>
      <c r="F143" s="50"/>
      <c r="G143" s="50"/>
      <c r="H143" s="50">
        <v>52</v>
      </c>
      <c r="I143" s="50"/>
      <c r="J143" s="50">
        <v>10</v>
      </c>
      <c r="K143" s="50"/>
      <c r="L143" s="268">
        <v>4</v>
      </c>
      <c r="M143" s="268"/>
      <c r="N143" s="310">
        <v>0</v>
      </c>
      <c r="O143" s="288"/>
      <c r="P143" s="79"/>
      <c r="Q143" s="6"/>
      <c r="R143" s="6"/>
      <c r="S143" s="6"/>
      <c r="T143" s="36"/>
      <c r="U143" s="312"/>
    </row>
    <row r="144" spans="1:21" x14ac:dyDescent="0.25">
      <c r="A144" s="22">
        <v>46</v>
      </c>
      <c r="B144" s="54">
        <v>454001</v>
      </c>
      <c r="C144" s="5" t="s">
        <v>38</v>
      </c>
      <c r="D144" s="50">
        <v>176065</v>
      </c>
      <c r="E144" s="50">
        <v>439470</v>
      </c>
      <c r="F144" s="50">
        <v>27533</v>
      </c>
      <c r="G144" s="50">
        <v>203633</v>
      </c>
      <c r="H144" s="50">
        <v>271058</v>
      </c>
      <c r="I144" s="50">
        <v>300000</v>
      </c>
      <c r="J144" s="50"/>
      <c r="K144" s="50">
        <v>105964</v>
      </c>
      <c r="L144" s="268"/>
      <c r="M144" s="268">
        <v>600000</v>
      </c>
      <c r="N144" s="310">
        <v>0</v>
      </c>
      <c r="O144" s="288">
        <v>200000</v>
      </c>
      <c r="P144" s="79">
        <v>200000</v>
      </c>
      <c r="Q144" s="51">
        <v>750000</v>
      </c>
      <c r="R144" s="6"/>
      <c r="S144" s="6"/>
      <c r="T144" s="36"/>
      <c r="U144" s="312"/>
    </row>
    <row r="145" spans="1:21" x14ac:dyDescent="0.25">
      <c r="A145" s="22">
        <v>41</v>
      </c>
      <c r="B145" s="54">
        <v>454002</v>
      </c>
      <c r="C145" s="5" t="s">
        <v>39</v>
      </c>
      <c r="D145" s="50"/>
      <c r="E145" s="50"/>
      <c r="F145" s="50"/>
      <c r="G145" s="50"/>
      <c r="H145" s="50"/>
      <c r="I145" s="50"/>
      <c r="J145" s="50"/>
      <c r="K145" s="50"/>
      <c r="L145" s="268"/>
      <c r="M145" s="268">
        <v>96250</v>
      </c>
      <c r="N145" s="310">
        <v>0</v>
      </c>
      <c r="O145" s="291"/>
      <c r="P145" s="79"/>
      <c r="Q145" s="6"/>
      <c r="R145" s="6"/>
      <c r="S145" s="6"/>
      <c r="T145" s="36"/>
      <c r="U145" s="312"/>
    </row>
    <row r="146" spans="1:21" x14ac:dyDescent="0.25">
      <c r="A146" s="22">
        <v>52</v>
      </c>
      <c r="B146" s="54">
        <v>456002</v>
      </c>
      <c r="C146" s="5" t="s">
        <v>392</v>
      </c>
      <c r="D146" s="50"/>
      <c r="E146" s="50"/>
      <c r="F146" s="50">
        <v>340000</v>
      </c>
      <c r="G146" s="50">
        <v>0</v>
      </c>
      <c r="H146" s="50"/>
      <c r="I146" s="50">
        <v>9000</v>
      </c>
      <c r="J146" s="50"/>
      <c r="K146" s="50"/>
      <c r="L146" s="268"/>
      <c r="M146" s="268"/>
      <c r="N146" s="310">
        <v>0</v>
      </c>
      <c r="O146" s="291"/>
      <c r="P146" s="79">
        <v>20000</v>
      </c>
      <c r="Q146" s="6"/>
      <c r="R146" s="6"/>
      <c r="S146" s="6"/>
      <c r="T146" s="36">
        <v>116250</v>
      </c>
      <c r="U146" s="312"/>
    </row>
    <row r="147" spans="1:21" x14ac:dyDescent="0.25">
      <c r="A147" s="22">
        <v>52</v>
      </c>
      <c r="B147" s="54">
        <v>514001</v>
      </c>
      <c r="C147" s="5" t="s">
        <v>494</v>
      </c>
      <c r="D147" s="50"/>
      <c r="E147" s="50"/>
      <c r="F147" s="50"/>
      <c r="G147" s="50"/>
      <c r="H147" s="50"/>
      <c r="I147" s="50"/>
      <c r="J147" s="50"/>
      <c r="K147" s="50"/>
      <c r="L147" s="268">
        <v>646117</v>
      </c>
      <c r="M147" s="268">
        <v>400000</v>
      </c>
      <c r="N147" s="310">
        <v>0</v>
      </c>
      <c r="O147" s="291"/>
      <c r="P147" s="79"/>
      <c r="Q147" s="6"/>
      <c r="R147" s="6"/>
      <c r="S147" s="6"/>
      <c r="T147" s="36"/>
      <c r="U147" s="312"/>
    </row>
    <row r="148" spans="1:21" x14ac:dyDescent="0.25">
      <c r="A148" s="22">
        <v>52</v>
      </c>
      <c r="B148" s="54">
        <v>514001</v>
      </c>
      <c r="C148" s="5" t="s">
        <v>423</v>
      </c>
      <c r="D148" s="50"/>
      <c r="E148" s="50"/>
      <c r="F148" s="50"/>
      <c r="G148" s="50"/>
      <c r="H148" s="50"/>
      <c r="I148" s="50"/>
      <c r="J148" s="50"/>
      <c r="K148" s="50">
        <v>331344</v>
      </c>
      <c r="L148" s="268"/>
      <c r="M148" s="268">
        <v>706318</v>
      </c>
      <c r="N148" s="310">
        <v>0</v>
      </c>
      <c r="O148" s="288">
        <v>1400000</v>
      </c>
      <c r="P148" s="79">
        <v>1400000</v>
      </c>
      <c r="Q148" s="6"/>
      <c r="R148" s="6"/>
      <c r="S148" s="6"/>
      <c r="T148" s="36"/>
      <c r="U148" s="312"/>
    </row>
    <row r="149" spans="1:21" x14ac:dyDescent="0.25">
      <c r="A149" s="22">
        <v>52</v>
      </c>
      <c r="B149" s="54">
        <v>514002</v>
      </c>
      <c r="C149" s="5" t="s">
        <v>495</v>
      </c>
      <c r="D149" s="50"/>
      <c r="E149" s="50"/>
      <c r="F149" s="50"/>
      <c r="G149" s="50"/>
      <c r="H149" s="50"/>
      <c r="I149" s="50"/>
      <c r="J149" s="50">
        <v>285973</v>
      </c>
      <c r="K149" s="50">
        <v>1400000</v>
      </c>
      <c r="L149" s="268">
        <v>1000000</v>
      </c>
      <c r="M149" s="268"/>
      <c r="N149" s="310">
        <v>0</v>
      </c>
      <c r="O149" s="291"/>
      <c r="P149" s="83"/>
      <c r="Q149" s="6"/>
      <c r="R149" s="6"/>
      <c r="S149" s="6"/>
      <c r="T149" s="36"/>
      <c r="U149" s="312"/>
    </row>
    <row r="150" spans="1:21" x14ac:dyDescent="0.25">
      <c r="A150" s="63"/>
      <c r="B150" s="64"/>
      <c r="C150" s="63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57"/>
      <c r="O150" s="57"/>
      <c r="P150" s="57"/>
      <c r="Q150" s="57"/>
      <c r="T150" s="36"/>
      <c r="U150" s="312"/>
    </row>
    <row r="151" spans="1:21" ht="13.8" thickBot="1" x14ac:dyDescent="0.3">
      <c r="A151" s="35"/>
      <c r="B151" s="8"/>
      <c r="C151" s="8"/>
      <c r="D151" s="46" t="s">
        <v>451</v>
      </c>
      <c r="E151" s="46" t="s">
        <v>451</v>
      </c>
      <c r="F151" s="46" t="s">
        <v>451</v>
      </c>
      <c r="G151" s="46" t="s">
        <v>451</v>
      </c>
      <c r="H151" s="46" t="s">
        <v>451</v>
      </c>
      <c r="I151" s="46" t="s">
        <v>451</v>
      </c>
      <c r="J151" s="46" t="s">
        <v>451</v>
      </c>
      <c r="K151" s="46" t="s">
        <v>451</v>
      </c>
      <c r="L151" s="46" t="s">
        <v>451</v>
      </c>
      <c r="M151" s="46" t="s">
        <v>451</v>
      </c>
      <c r="N151" s="46" t="s">
        <v>451</v>
      </c>
      <c r="O151" s="46" t="s">
        <v>451</v>
      </c>
      <c r="P151" s="46" t="s">
        <v>451</v>
      </c>
      <c r="Q151" s="46" t="s">
        <v>451</v>
      </c>
      <c r="R151" s="46" t="s">
        <v>451</v>
      </c>
      <c r="S151" s="46" t="s">
        <v>451</v>
      </c>
      <c r="T151" s="36"/>
      <c r="U151" s="312"/>
    </row>
    <row r="152" spans="1:21" s="173" customFormat="1" ht="21" x14ac:dyDescent="0.25">
      <c r="B152" s="196"/>
      <c r="C152" s="197" t="s">
        <v>239</v>
      </c>
      <c r="D152" s="78" t="s">
        <v>259</v>
      </c>
      <c r="E152" s="78" t="s">
        <v>28</v>
      </c>
      <c r="F152" s="78" t="s">
        <v>28</v>
      </c>
      <c r="G152" s="78" t="s">
        <v>363</v>
      </c>
      <c r="H152" s="78" t="s">
        <v>1</v>
      </c>
      <c r="I152" s="78" t="s">
        <v>467</v>
      </c>
      <c r="J152" s="78" t="s">
        <v>468</v>
      </c>
      <c r="K152" s="177" t="s">
        <v>478</v>
      </c>
      <c r="L152" s="177" t="s">
        <v>535</v>
      </c>
      <c r="M152" s="177" t="s">
        <v>580</v>
      </c>
      <c r="N152" s="177" t="s">
        <v>577</v>
      </c>
      <c r="O152" s="177" t="s">
        <v>579</v>
      </c>
      <c r="P152" s="177" t="s">
        <v>536</v>
      </c>
      <c r="Q152" s="251" t="s">
        <v>479</v>
      </c>
      <c r="R152" s="177" t="s">
        <v>537</v>
      </c>
      <c r="S152" s="177" t="s">
        <v>582</v>
      </c>
      <c r="T152" s="36"/>
      <c r="U152" s="312"/>
    </row>
    <row r="153" spans="1:21" x14ac:dyDescent="0.25">
      <c r="B153" s="8"/>
      <c r="C153" s="253" t="s">
        <v>40</v>
      </c>
      <c r="D153" s="59">
        <f t="shared" ref="D153:S153" si="28">D97</f>
        <v>5004219</v>
      </c>
      <c r="E153" s="59">
        <f t="shared" si="28"/>
        <v>5519617</v>
      </c>
      <c r="F153" s="59">
        <f t="shared" si="28"/>
        <v>6531942</v>
      </c>
      <c r="G153" s="59">
        <f t="shared" si="28"/>
        <v>7222556</v>
      </c>
      <c r="H153" s="59">
        <f t="shared" si="28"/>
        <v>8549977</v>
      </c>
      <c r="I153" s="59">
        <f t="shared" si="28"/>
        <v>10003399</v>
      </c>
      <c r="J153" s="61">
        <f t="shared" si="28"/>
        <v>11250219</v>
      </c>
      <c r="K153" s="60">
        <f t="shared" si="28"/>
        <v>11652691</v>
      </c>
      <c r="L153" s="60">
        <f t="shared" si="28"/>
        <v>12981532</v>
      </c>
      <c r="M153" s="60">
        <f t="shared" si="28"/>
        <v>15397032</v>
      </c>
      <c r="N153" s="81">
        <f t="shared" si="28"/>
        <v>13733574</v>
      </c>
      <c r="O153" s="81">
        <f t="shared" si="28"/>
        <v>14505777</v>
      </c>
      <c r="P153" s="81">
        <f t="shared" si="28"/>
        <v>14348611</v>
      </c>
      <c r="Q153" s="61">
        <f t="shared" si="28"/>
        <v>14741030</v>
      </c>
      <c r="R153" s="61">
        <f t="shared" si="28"/>
        <v>15282620</v>
      </c>
      <c r="S153" s="61">
        <f t="shared" si="28"/>
        <v>15595915</v>
      </c>
      <c r="T153" s="36"/>
      <c r="U153" s="312"/>
    </row>
    <row r="154" spans="1:21" x14ac:dyDescent="0.25">
      <c r="B154" s="8"/>
      <c r="C154" s="73" t="s">
        <v>29</v>
      </c>
      <c r="D154" s="62">
        <f t="shared" ref="D154:S154" si="29">D127</f>
        <v>201392</v>
      </c>
      <c r="E154" s="62">
        <f t="shared" si="29"/>
        <v>410500</v>
      </c>
      <c r="F154" s="62">
        <f t="shared" si="29"/>
        <v>94679</v>
      </c>
      <c r="G154" s="62">
        <f t="shared" si="29"/>
        <v>24698</v>
      </c>
      <c r="H154" s="62">
        <f t="shared" si="29"/>
        <v>87128</v>
      </c>
      <c r="I154" s="62">
        <f t="shared" si="29"/>
        <v>290804</v>
      </c>
      <c r="J154" s="61">
        <f t="shared" si="29"/>
        <v>269155</v>
      </c>
      <c r="K154" s="61">
        <f t="shared" si="29"/>
        <v>270385</v>
      </c>
      <c r="L154" s="61">
        <f t="shared" si="29"/>
        <v>922243</v>
      </c>
      <c r="M154" s="61">
        <f t="shared" si="29"/>
        <v>3859631</v>
      </c>
      <c r="N154" s="280">
        <f t="shared" si="29"/>
        <v>635000</v>
      </c>
      <c r="O154" s="280">
        <f t="shared" si="29"/>
        <v>1006100</v>
      </c>
      <c r="P154" s="280">
        <f t="shared" si="29"/>
        <v>1056100</v>
      </c>
      <c r="Q154" s="250">
        <f t="shared" si="29"/>
        <v>2390000</v>
      </c>
      <c r="R154" s="61">
        <f t="shared" si="29"/>
        <v>20000</v>
      </c>
      <c r="S154" s="61">
        <f t="shared" si="29"/>
        <v>20000</v>
      </c>
      <c r="T154" s="36"/>
      <c r="U154" s="312"/>
    </row>
    <row r="155" spans="1:21" x14ac:dyDescent="0.25">
      <c r="B155" s="8"/>
      <c r="C155" s="73" t="s">
        <v>41</v>
      </c>
      <c r="D155" s="62">
        <f>SUM(D131)</f>
        <v>215000.94</v>
      </c>
      <c r="E155" s="62">
        <f>SUM(E131)</f>
        <v>592894</v>
      </c>
      <c r="F155" s="62">
        <f>SUM(F131)</f>
        <v>762250</v>
      </c>
      <c r="G155" s="62">
        <f>SUM(G131)</f>
        <v>240933</v>
      </c>
      <c r="H155" s="62">
        <f>H131</f>
        <v>294786</v>
      </c>
      <c r="I155" s="62">
        <f>I131</f>
        <v>381841</v>
      </c>
      <c r="J155" s="61">
        <v>560752</v>
      </c>
      <c r="K155" s="61">
        <f t="shared" ref="K155:S155" si="30">K131</f>
        <v>2329668</v>
      </c>
      <c r="L155" s="61">
        <f t="shared" si="30"/>
        <v>2453727</v>
      </c>
      <c r="M155" s="61">
        <f t="shared" si="30"/>
        <v>2728139</v>
      </c>
      <c r="N155" s="280">
        <f t="shared" si="30"/>
        <v>0</v>
      </c>
      <c r="O155" s="280">
        <f t="shared" si="30"/>
        <v>1999503</v>
      </c>
      <c r="P155" s="280">
        <f t="shared" si="30"/>
        <v>2019503</v>
      </c>
      <c r="Q155" s="250">
        <f t="shared" si="30"/>
        <v>750000</v>
      </c>
      <c r="R155" s="61">
        <f t="shared" si="30"/>
        <v>0</v>
      </c>
      <c r="S155" s="61">
        <f t="shared" si="30"/>
        <v>0</v>
      </c>
      <c r="T155" s="36"/>
      <c r="U155" s="312"/>
    </row>
    <row r="156" spans="1:21" x14ac:dyDescent="0.25">
      <c r="B156" s="8"/>
      <c r="C156" s="73" t="s">
        <v>377</v>
      </c>
      <c r="D156" s="62"/>
      <c r="E156" s="62"/>
      <c r="F156" s="62"/>
      <c r="G156" s="62"/>
      <c r="H156" s="62">
        <v>5140</v>
      </c>
      <c r="I156" s="62">
        <v>37</v>
      </c>
      <c r="J156" s="61">
        <v>0</v>
      </c>
      <c r="K156" s="61"/>
      <c r="L156" s="61"/>
      <c r="M156" s="61"/>
      <c r="N156" s="280"/>
      <c r="O156" s="280"/>
      <c r="P156" s="280"/>
      <c r="Q156" s="250"/>
      <c r="R156" s="241"/>
      <c r="S156" s="241"/>
      <c r="T156" s="36"/>
      <c r="U156" s="312"/>
    </row>
    <row r="157" spans="1:21" x14ac:dyDescent="0.25">
      <c r="B157" s="8"/>
      <c r="C157" s="73" t="s">
        <v>42</v>
      </c>
      <c r="D157" s="62">
        <v>167684</v>
      </c>
      <c r="E157" s="62">
        <v>203576</v>
      </c>
      <c r="F157" s="62">
        <v>222077</v>
      </c>
      <c r="G157" s="62">
        <v>260276</v>
      </c>
      <c r="H157" s="62">
        <v>590217</v>
      </c>
      <c r="I157" s="62">
        <v>569881</v>
      </c>
      <c r="J157" s="61">
        <v>537981</v>
      </c>
      <c r="K157" s="61">
        <v>503864</v>
      </c>
      <c r="L157" s="61">
        <v>697357</v>
      </c>
      <c r="M157" s="61">
        <v>798143</v>
      </c>
      <c r="N157" s="280">
        <v>530874</v>
      </c>
      <c r="O157" s="280">
        <v>530874</v>
      </c>
      <c r="P157" s="280">
        <v>530874</v>
      </c>
      <c r="Q157" s="250">
        <v>603017</v>
      </c>
      <c r="R157" s="61">
        <v>603017</v>
      </c>
      <c r="S157" s="61">
        <v>603017</v>
      </c>
      <c r="T157" s="36"/>
      <c r="U157" s="312"/>
    </row>
    <row r="158" spans="1:21" ht="13.8" thickBot="1" x14ac:dyDescent="0.3">
      <c r="B158" s="8"/>
      <c r="C158" s="74" t="s">
        <v>43</v>
      </c>
      <c r="D158" s="75">
        <f t="shared" ref="D158:F158" si="31">SUM(D153:D157)</f>
        <v>5588295.9400000004</v>
      </c>
      <c r="E158" s="75">
        <f t="shared" si="31"/>
        <v>6726587</v>
      </c>
      <c r="F158" s="75">
        <f t="shared" si="31"/>
        <v>7610948</v>
      </c>
      <c r="G158" s="75">
        <f t="shared" ref="G158:I158" si="32">SUM(G153:G157)</f>
        <v>7748463</v>
      </c>
      <c r="H158" s="75">
        <f>SUM(H153:H157)</f>
        <v>9527248</v>
      </c>
      <c r="I158" s="75">
        <f t="shared" si="32"/>
        <v>11245962</v>
      </c>
      <c r="J158" s="76">
        <f t="shared" ref="J158:O158" si="33">SUM(J153:J157)</f>
        <v>12618107</v>
      </c>
      <c r="K158" s="76">
        <f t="shared" si="33"/>
        <v>14756608</v>
      </c>
      <c r="L158" s="76">
        <f t="shared" si="33"/>
        <v>17054859</v>
      </c>
      <c r="M158" s="76">
        <f t="shared" si="33"/>
        <v>22782945</v>
      </c>
      <c r="N158" s="281">
        <f t="shared" si="33"/>
        <v>14899448</v>
      </c>
      <c r="O158" s="281">
        <f t="shared" si="33"/>
        <v>18042254</v>
      </c>
      <c r="P158" s="281">
        <f>SUM(P153:P157)</f>
        <v>17955088</v>
      </c>
      <c r="Q158" s="252">
        <f>SUM(Q153:Q157)</f>
        <v>18484047</v>
      </c>
      <c r="R158" s="138">
        <f>SUM(R153:R157)</f>
        <v>15905637</v>
      </c>
      <c r="S158" s="138">
        <f>SUM(S153:S157)</f>
        <v>16218932</v>
      </c>
      <c r="T158" s="36"/>
      <c r="U158" s="312"/>
    </row>
    <row r="159" spans="1:21" x14ac:dyDescent="0.25">
      <c r="B159" s="8"/>
      <c r="C159" s="8"/>
      <c r="D159" s="58"/>
      <c r="E159" s="58"/>
      <c r="F159" s="58"/>
      <c r="G159" s="58"/>
      <c r="H159" s="58"/>
      <c r="I159" s="58"/>
      <c r="N159" s="2"/>
      <c r="O159" s="2"/>
      <c r="P159" s="2"/>
    </row>
    <row r="160" spans="1:21" x14ac:dyDescent="0.25">
      <c r="B160" s="58"/>
      <c r="C160" s="58"/>
      <c r="D160" s="58"/>
      <c r="E160" s="58"/>
      <c r="F160" s="58"/>
      <c r="G160" s="58"/>
      <c r="H160" s="58"/>
      <c r="I160" s="58"/>
      <c r="N160" s="2"/>
      <c r="O160" s="2"/>
      <c r="P160" s="2"/>
    </row>
    <row r="161" spans="2:16" x14ac:dyDescent="0.25">
      <c r="B161" s="58"/>
      <c r="C161" s="58"/>
      <c r="D161" s="58"/>
      <c r="E161" s="58"/>
      <c r="F161" s="58"/>
      <c r="G161" s="58"/>
      <c r="H161" s="58"/>
      <c r="I161" s="58"/>
      <c r="N161" s="2"/>
      <c r="O161" s="2"/>
      <c r="P161" s="2"/>
    </row>
    <row r="162" spans="2:16" x14ac:dyDescent="0.25">
      <c r="B162" s="58"/>
      <c r="C162" s="58"/>
      <c r="D162" s="58"/>
      <c r="E162" s="58"/>
      <c r="F162" s="58"/>
      <c r="G162" s="58"/>
      <c r="H162" s="58"/>
      <c r="I162" s="58"/>
      <c r="N162" s="2"/>
      <c r="O162" s="2"/>
      <c r="P162" s="2"/>
    </row>
    <row r="163" spans="2:16" x14ac:dyDescent="0.25">
      <c r="B163" s="58"/>
      <c r="C163" s="58"/>
      <c r="D163" s="58"/>
      <c r="E163" s="58"/>
      <c r="F163" s="58"/>
      <c r="G163" s="58"/>
      <c r="H163" s="58"/>
      <c r="I163" s="58"/>
      <c r="N163" s="2"/>
      <c r="O163" s="2"/>
      <c r="P163" s="2"/>
    </row>
    <row r="164" spans="2:16" x14ac:dyDescent="0.25">
      <c r="B164" s="58"/>
      <c r="C164" s="58"/>
      <c r="D164" s="58"/>
      <c r="E164" s="58"/>
      <c r="F164" s="58"/>
      <c r="G164" s="58"/>
      <c r="H164" s="58"/>
      <c r="I164" s="58"/>
      <c r="N164" s="2"/>
      <c r="O164" s="2"/>
      <c r="P164" s="2"/>
    </row>
    <row r="165" spans="2:16" x14ac:dyDescent="0.25">
      <c r="N165" s="2"/>
      <c r="O165" s="2"/>
      <c r="P165" s="2"/>
    </row>
    <row r="166" spans="2:16" x14ac:dyDescent="0.25">
      <c r="N166" s="2"/>
      <c r="O166" s="2"/>
      <c r="P166" s="2"/>
    </row>
    <row r="167" spans="2:16" x14ac:dyDescent="0.25">
      <c r="N167" s="2"/>
      <c r="O167" s="2"/>
      <c r="P167" s="2"/>
    </row>
    <row r="168" spans="2:16" x14ac:dyDescent="0.25">
      <c r="N168" s="2"/>
      <c r="O168" s="2"/>
      <c r="P168" s="2"/>
    </row>
    <row r="169" spans="2:16" x14ac:dyDescent="0.25">
      <c r="N169" s="2"/>
      <c r="O169" s="2"/>
      <c r="P169" s="2"/>
    </row>
    <row r="170" spans="2:16" x14ac:dyDescent="0.25">
      <c r="N170" s="2"/>
      <c r="O170" s="2"/>
      <c r="P170" s="2"/>
    </row>
    <row r="171" spans="2:16" x14ac:dyDescent="0.25">
      <c r="N171" s="2"/>
      <c r="O171" s="2"/>
      <c r="P171" s="2"/>
    </row>
    <row r="172" spans="2:16" x14ac:dyDescent="0.25">
      <c r="N172" s="2"/>
      <c r="O172" s="2"/>
      <c r="P172" s="2"/>
    </row>
    <row r="173" spans="2:16" x14ac:dyDescent="0.25">
      <c r="N173" s="2"/>
      <c r="O173" s="2"/>
      <c r="P173" s="2"/>
    </row>
    <row r="174" spans="2:16" x14ac:dyDescent="0.25">
      <c r="N174" s="2"/>
      <c r="O174" s="2"/>
      <c r="P174" s="2"/>
    </row>
    <row r="175" spans="2:16" x14ac:dyDescent="0.25">
      <c r="N175" s="2"/>
      <c r="O175" s="2"/>
      <c r="P175" s="2"/>
    </row>
    <row r="176" spans="2:16" x14ac:dyDescent="0.25">
      <c r="N176" s="2"/>
      <c r="O176" s="2"/>
      <c r="P176" s="2"/>
    </row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</sheetData>
  <dataConsolidate/>
  <mergeCells count="3">
    <mergeCell ref="B4:C4"/>
    <mergeCell ref="B100:C100"/>
    <mergeCell ref="B130:C130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verticalDpi="36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V716"/>
  <sheetViews>
    <sheetView tabSelected="1" zoomScale="146" zoomScaleNormal="146" zoomScaleSheetLayoutView="100" workbookViewId="0">
      <pane ySplit="3" topLeftCell="A696" activePane="bottomLeft" state="frozen"/>
      <selection pane="bottomLeft" activeCell="C593" sqref="C593"/>
    </sheetView>
  </sheetViews>
  <sheetFormatPr defaultColWidth="9.109375" defaultRowHeight="17.399999999999999" x14ac:dyDescent="0.25"/>
  <cols>
    <col min="1" max="1" width="5" style="2" customWidth="1"/>
    <col min="2" max="2" width="7.109375" style="237" customWidth="1"/>
    <col min="3" max="3" width="39.44140625" style="30" customWidth="1"/>
    <col min="4" max="5" width="11.44140625" style="1" hidden="1" customWidth="1"/>
    <col min="6" max="6" width="13" style="1" hidden="1" customWidth="1"/>
    <col min="7" max="8" width="15.5546875" style="1" hidden="1" customWidth="1"/>
    <col min="9" max="9" width="17.6640625" style="1" hidden="1" customWidth="1"/>
    <col min="10" max="10" width="15.109375" style="1" hidden="1" customWidth="1"/>
    <col min="11" max="11" width="14.109375" style="1" customWidth="1"/>
    <col min="12" max="12" width="12.5546875" style="1" customWidth="1"/>
    <col min="13" max="13" width="14.109375" style="2" customWidth="1"/>
    <col min="14" max="15" width="15.33203125" style="2" customWidth="1"/>
    <col min="16" max="16" width="13" style="2" customWidth="1"/>
    <col min="17" max="17" width="15.88671875" style="2" customWidth="1"/>
    <col min="18" max="18" width="13.109375" style="2" customWidth="1"/>
    <col min="19" max="19" width="16.5546875" style="2" customWidth="1"/>
    <col min="20" max="20" width="15.5546875" style="2" customWidth="1"/>
    <col min="21" max="21" width="16.5546875" style="2" customWidth="1"/>
    <col min="22" max="22" width="10.88671875" style="2" customWidth="1"/>
    <col min="23" max="16384" width="9.109375" style="2"/>
  </cols>
  <sheetData>
    <row r="1" spans="1:20" ht="22.5" customHeight="1" thickBot="1" x14ac:dyDescent="0.3">
      <c r="A1" s="266" t="s">
        <v>595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3"/>
    </row>
    <row r="2" spans="1:20" ht="13.8" thickBot="1" x14ac:dyDescent="0.3">
      <c r="A2" s="8"/>
      <c r="B2" s="206" t="s">
        <v>44</v>
      </c>
      <c r="C2" s="11"/>
      <c r="D2" s="46" t="s">
        <v>451</v>
      </c>
      <c r="E2" s="46" t="s">
        <v>451</v>
      </c>
      <c r="F2" s="46" t="s">
        <v>451</v>
      </c>
      <c r="G2" s="46" t="s">
        <v>451</v>
      </c>
      <c r="H2" s="46" t="s">
        <v>451</v>
      </c>
      <c r="I2" s="46" t="s">
        <v>451</v>
      </c>
      <c r="J2" s="46" t="s">
        <v>451</v>
      </c>
      <c r="K2" s="46" t="s">
        <v>451</v>
      </c>
      <c r="L2" s="46" t="s">
        <v>451</v>
      </c>
      <c r="M2" s="46" t="s">
        <v>451</v>
      </c>
      <c r="N2" s="46" t="s">
        <v>451</v>
      </c>
      <c r="O2" s="46" t="s">
        <v>451</v>
      </c>
      <c r="P2" s="46" t="s">
        <v>451</v>
      </c>
      <c r="Q2" s="46" t="s">
        <v>451</v>
      </c>
      <c r="R2" s="46" t="s">
        <v>451</v>
      </c>
    </row>
    <row r="3" spans="1:20" s="192" customFormat="1" ht="30" customHeight="1" x14ac:dyDescent="0.25">
      <c r="A3" s="189"/>
      <c r="B3" s="376" t="s">
        <v>45</v>
      </c>
      <c r="C3" s="376"/>
      <c r="D3" s="190" t="s">
        <v>1</v>
      </c>
      <c r="E3" s="190" t="s">
        <v>1</v>
      </c>
      <c r="F3" s="191" t="s">
        <v>1</v>
      </c>
      <c r="G3" s="191" t="s">
        <v>466</v>
      </c>
      <c r="H3" s="191" t="s">
        <v>467</v>
      </c>
      <c r="I3" s="190" t="s">
        <v>468</v>
      </c>
      <c r="J3" s="190" t="s">
        <v>478</v>
      </c>
      <c r="K3" s="190" t="s">
        <v>535</v>
      </c>
      <c r="L3" s="190" t="s">
        <v>581</v>
      </c>
      <c r="M3" s="78" t="s">
        <v>578</v>
      </c>
      <c r="N3" s="251" t="s">
        <v>579</v>
      </c>
      <c r="O3" s="251" t="s">
        <v>536</v>
      </c>
      <c r="P3" s="251" t="s">
        <v>479</v>
      </c>
      <c r="Q3" s="177" t="s">
        <v>537</v>
      </c>
      <c r="R3" s="328" t="s">
        <v>582</v>
      </c>
    </row>
    <row r="4" spans="1:20" ht="30" customHeight="1" x14ac:dyDescent="0.25">
      <c r="A4" s="12" t="s">
        <v>46</v>
      </c>
      <c r="B4" s="201" t="s">
        <v>262</v>
      </c>
      <c r="C4" s="109" t="s">
        <v>437</v>
      </c>
      <c r="D4" s="97">
        <f t="shared" ref="D4:L4" si="0">D5+D10+D18+D71</f>
        <v>977022</v>
      </c>
      <c r="E4" s="97">
        <f t="shared" si="0"/>
        <v>1072533</v>
      </c>
      <c r="F4" s="97">
        <f t="shared" si="0"/>
        <v>1164883</v>
      </c>
      <c r="G4" s="97">
        <f t="shared" si="0"/>
        <v>1223414</v>
      </c>
      <c r="H4" s="97">
        <f t="shared" si="0"/>
        <v>1310717</v>
      </c>
      <c r="I4" s="97">
        <f t="shared" si="0"/>
        <v>1255227</v>
      </c>
      <c r="J4" s="97">
        <f t="shared" si="0"/>
        <v>1443846</v>
      </c>
      <c r="K4" s="123">
        <f t="shared" si="0"/>
        <v>1661534</v>
      </c>
      <c r="L4" s="123">
        <f t="shared" si="0"/>
        <v>2021036</v>
      </c>
      <c r="M4" s="123">
        <f t="shared" ref="M4:R4" si="1">M5+M10+M18+M71</f>
        <v>2040640</v>
      </c>
      <c r="N4" s="123">
        <f t="shared" si="1"/>
        <v>2119434</v>
      </c>
      <c r="O4" s="123">
        <f t="shared" si="1"/>
        <v>2096934</v>
      </c>
      <c r="P4" s="123">
        <f>P5+P10+P18+P71</f>
        <v>2379086</v>
      </c>
      <c r="Q4" s="123">
        <f t="shared" si="1"/>
        <v>2199857</v>
      </c>
      <c r="R4" s="123">
        <f t="shared" si="1"/>
        <v>2199857</v>
      </c>
      <c r="S4" s="36"/>
      <c r="T4" s="312"/>
    </row>
    <row r="5" spans="1:20" ht="13.2" x14ac:dyDescent="0.25">
      <c r="A5" s="4">
        <v>41</v>
      </c>
      <c r="B5" s="202">
        <v>610</v>
      </c>
      <c r="C5" s="4" t="s">
        <v>47</v>
      </c>
      <c r="D5" s="90">
        <f t="shared" ref="D5:G5" si="2">SUM(D6:D9)</f>
        <v>456240</v>
      </c>
      <c r="E5" s="90">
        <f t="shared" si="2"/>
        <v>541478</v>
      </c>
      <c r="F5" s="90">
        <f t="shared" si="2"/>
        <v>564796</v>
      </c>
      <c r="G5" s="92">
        <f t="shared" si="2"/>
        <v>588897</v>
      </c>
      <c r="H5" s="92">
        <f>SUM(H6:H9)</f>
        <v>667340</v>
      </c>
      <c r="I5" s="92">
        <v>674531</v>
      </c>
      <c r="J5" s="92">
        <f t="shared" ref="J5:R5" si="3">SUM(J6:J9)</f>
        <v>735543</v>
      </c>
      <c r="K5" s="92">
        <f t="shared" si="3"/>
        <v>849274</v>
      </c>
      <c r="L5" s="92">
        <f t="shared" si="3"/>
        <v>1029678</v>
      </c>
      <c r="M5" s="91">
        <f t="shared" si="3"/>
        <v>1065220</v>
      </c>
      <c r="N5" s="91">
        <f t="shared" si="3"/>
        <v>1105220</v>
      </c>
      <c r="O5" s="91">
        <f t="shared" si="3"/>
        <v>1105220</v>
      </c>
      <c r="P5" s="90">
        <f t="shared" si="3"/>
        <v>1108355</v>
      </c>
      <c r="Q5" s="90">
        <f t="shared" si="3"/>
        <v>1152689</v>
      </c>
      <c r="R5" s="90">
        <f t="shared" si="3"/>
        <v>1152689</v>
      </c>
      <c r="S5" s="36"/>
      <c r="T5" s="312"/>
    </row>
    <row r="6" spans="1:20" ht="12.75" customHeight="1" x14ac:dyDescent="0.25">
      <c r="A6" s="5">
        <v>41</v>
      </c>
      <c r="B6" s="203">
        <v>611</v>
      </c>
      <c r="C6" s="5" t="s">
        <v>48</v>
      </c>
      <c r="D6" s="93">
        <v>248628</v>
      </c>
      <c r="E6" s="93">
        <v>289968</v>
      </c>
      <c r="F6" s="93">
        <v>300374</v>
      </c>
      <c r="G6" s="98">
        <v>342226</v>
      </c>
      <c r="H6" s="98">
        <v>394816</v>
      </c>
      <c r="I6" s="98">
        <v>414821</v>
      </c>
      <c r="J6" s="98">
        <v>443956</v>
      </c>
      <c r="K6" s="98">
        <v>472431</v>
      </c>
      <c r="L6" s="98">
        <v>577613</v>
      </c>
      <c r="M6" s="79">
        <v>1065220</v>
      </c>
      <c r="N6" s="288">
        <v>1105220</v>
      </c>
      <c r="O6" s="79">
        <v>1105220</v>
      </c>
      <c r="P6" s="51">
        <v>1108355</v>
      </c>
      <c r="Q6" s="51">
        <v>1152689</v>
      </c>
      <c r="R6" s="51">
        <v>1152689</v>
      </c>
      <c r="S6" s="36"/>
      <c r="T6" s="312"/>
    </row>
    <row r="7" spans="1:20" ht="13.2" x14ac:dyDescent="0.25">
      <c r="A7" s="5">
        <v>41</v>
      </c>
      <c r="B7" s="203">
        <v>612</v>
      </c>
      <c r="C7" s="5" t="s">
        <v>333</v>
      </c>
      <c r="D7" s="93">
        <v>88458</v>
      </c>
      <c r="E7" s="93">
        <v>115082</v>
      </c>
      <c r="F7" s="93">
        <v>132994</v>
      </c>
      <c r="G7" s="98">
        <v>117165</v>
      </c>
      <c r="H7" s="98">
        <v>121700</v>
      </c>
      <c r="I7" s="98">
        <v>101835</v>
      </c>
      <c r="J7" s="98">
        <v>132764</v>
      </c>
      <c r="K7" s="98">
        <v>149990</v>
      </c>
      <c r="L7" s="98">
        <v>203802</v>
      </c>
      <c r="M7" s="271"/>
      <c r="N7" s="297"/>
      <c r="O7" s="271"/>
      <c r="P7" s="260"/>
      <c r="Q7" s="52"/>
      <c r="R7" s="52"/>
      <c r="S7" s="36"/>
      <c r="T7" s="312"/>
    </row>
    <row r="8" spans="1:20" ht="13.2" x14ac:dyDescent="0.25">
      <c r="A8" s="5">
        <v>41</v>
      </c>
      <c r="B8" s="203">
        <v>614</v>
      </c>
      <c r="C8" s="5" t="s">
        <v>51</v>
      </c>
      <c r="D8" s="93">
        <v>75034</v>
      </c>
      <c r="E8" s="93">
        <v>91965</v>
      </c>
      <c r="F8" s="93">
        <v>77540</v>
      </c>
      <c r="G8" s="98">
        <v>72314</v>
      </c>
      <c r="H8" s="98">
        <v>93476</v>
      </c>
      <c r="I8" s="98">
        <v>101000</v>
      </c>
      <c r="J8" s="98">
        <v>93295</v>
      </c>
      <c r="K8" s="98">
        <v>152877</v>
      </c>
      <c r="L8" s="98">
        <v>154939</v>
      </c>
      <c r="M8" s="80"/>
      <c r="N8" s="289"/>
      <c r="O8" s="80"/>
      <c r="P8" s="52"/>
      <c r="Q8" s="52"/>
      <c r="R8" s="52"/>
      <c r="S8" s="36"/>
      <c r="T8" s="312"/>
    </row>
    <row r="9" spans="1:20" ht="13.2" x14ac:dyDescent="0.25">
      <c r="A9" s="5">
        <v>41</v>
      </c>
      <c r="B9" s="203">
        <v>615</v>
      </c>
      <c r="C9" s="5" t="s">
        <v>52</v>
      </c>
      <c r="D9" s="93">
        <v>44120</v>
      </c>
      <c r="E9" s="93">
        <v>44463</v>
      </c>
      <c r="F9" s="93">
        <v>53888</v>
      </c>
      <c r="G9" s="98">
        <v>57192</v>
      </c>
      <c r="H9" s="98">
        <v>57348</v>
      </c>
      <c r="I9" s="98">
        <v>56875</v>
      </c>
      <c r="J9" s="98">
        <v>65528</v>
      </c>
      <c r="K9" s="98">
        <v>73976</v>
      </c>
      <c r="L9" s="98">
        <v>93324</v>
      </c>
      <c r="M9" s="80"/>
      <c r="N9" s="289"/>
      <c r="O9" s="80"/>
      <c r="P9" s="52"/>
      <c r="Q9" s="52"/>
      <c r="R9" s="52"/>
      <c r="S9" s="36"/>
      <c r="T9" s="312"/>
    </row>
    <row r="10" spans="1:20" ht="13.2" x14ac:dyDescent="0.25">
      <c r="A10" s="4">
        <v>41</v>
      </c>
      <c r="B10" s="202">
        <v>620</v>
      </c>
      <c r="C10" s="4" t="s">
        <v>53</v>
      </c>
      <c r="D10" s="90">
        <f t="shared" ref="D10:G10" si="4">SUM(D11:D17)</f>
        <v>165731</v>
      </c>
      <c r="E10" s="90">
        <f t="shared" si="4"/>
        <v>200890</v>
      </c>
      <c r="F10" s="90">
        <f t="shared" si="4"/>
        <v>205828</v>
      </c>
      <c r="G10" s="92">
        <f t="shared" si="4"/>
        <v>241947</v>
      </c>
      <c r="H10" s="92">
        <f t="shared" ref="H10" si="5">SUM(H11:H17)</f>
        <v>242898</v>
      </c>
      <c r="I10" s="92">
        <v>227210</v>
      </c>
      <c r="J10" s="92">
        <f t="shared" ref="J10:O10" si="6">SUM(J11:J17)</f>
        <v>281424</v>
      </c>
      <c r="K10" s="92">
        <f t="shared" si="6"/>
        <v>319374</v>
      </c>
      <c r="L10" s="92">
        <f t="shared" si="6"/>
        <v>396194</v>
      </c>
      <c r="M10" s="91">
        <f t="shared" si="6"/>
        <v>372295</v>
      </c>
      <c r="N10" s="296">
        <f t="shared" si="6"/>
        <v>372295</v>
      </c>
      <c r="O10" s="91">
        <f t="shared" si="6"/>
        <v>372295</v>
      </c>
      <c r="P10" s="92">
        <f>SUM(P11:P17)</f>
        <v>398455</v>
      </c>
      <c r="Q10" s="92">
        <f t="shared" ref="Q10:R10" si="7">SUM(Q11:Q17)</f>
        <v>414392</v>
      </c>
      <c r="R10" s="92">
        <f t="shared" si="7"/>
        <v>414392</v>
      </c>
      <c r="S10" s="36"/>
      <c r="T10" s="312"/>
    </row>
    <row r="11" spans="1:20" ht="13.2" x14ac:dyDescent="0.25">
      <c r="A11" s="5">
        <v>41</v>
      </c>
      <c r="B11" s="203" t="s">
        <v>54</v>
      </c>
      <c r="C11" s="5" t="s">
        <v>55</v>
      </c>
      <c r="D11" s="93">
        <v>48776</v>
      </c>
      <c r="E11" s="93">
        <v>57666</v>
      </c>
      <c r="F11" s="93">
        <v>59107</v>
      </c>
      <c r="G11" s="98">
        <v>68827</v>
      </c>
      <c r="H11" s="98">
        <v>70266</v>
      </c>
      <c r="I11" s="153">
        <v>71954</v>
      </c>
      <c r="J11" s="153">
        <v>80693</v>
      </c>
      <c r="K11" s="153">
        <v>89720</v>
      </c>
      <c r="L11" s="153">
        <v>109874</v>
      </c>
      <c r="M11" s="79">
        <v>106522</v>
      </c>
      <c r="N11" s="288">
        <v>106522</v>
      </c>
      <c r="O11" s="79">
        <v>106522</v>
      </c>
      <c r="P11" s="51">
        <v>121919</v>
      </c>
      <c r="Q11" s="51">
        <v>126796</v>
      </c>
      <c r="R11" s="51">
        <v>126796</v>
      </c>
      <c r="S11" s="355"/>
      <c r="T11" s="357">
        <f>S9/100*S11</f>
        <v>0</v>
      </c>
    </row>
    <row r="12" spans="1:20" ht="13.2" x14ac:dyDescent="0.25">
      <c r="A12" s="5">
        <v>41</v>
      </c>
      <c r="B12" s="203">
        <v>625001</v>
      </c>
      <c r="C12" s="5" t="s">
        <v>116</v>
      </c>
      <c r="D12" s="93">
        <v>6376</v>
      </c>
      <c r="E12" s="93">
        <v>7764</v>
      </c>
      <c r="F12" s="93">
        <v>8261</v>
      </c>
      <c r="G12" s="98">
        <v>9154</v>
      </c>
      <c r="H12" s="98">
        <v>9787</v>
      </c>
      <c r="I12" s="98">
        <v>9535</v>
      </c>
      <c r="J12" s="98">
        <v>11046</v>
      </c>
      <c r="K12" s="98">
        <v>12969</v>
      </c>
      <c r="L12" s="98">
        <v>15527</v>
      </c>
      <c r="M12" s="79">
        <v>14913</v>
      </c>
      <c r="N12" s="288">
        <v>14913</v>
      </c>
      <c r="O12" s="79">
        <v>14913</v>
      </c>
      <c r="P12" s="51">
        <v>15517</v>
      </c>
      <c r="Q12" s="51">
        <v>16138</v>
      </c>
      <c r="R12" s="51">
        <v>16138</v>
      </c>
      <c r="S12" s="355"/>
      <c r="T12" s="357">
        <f>S9/100*S12</f>
        <v>0</v>
      </c>
    </row>
    <row r="13" spans="1:20" ht="13.2" x14ac:dyDescent="0.25">
      <c r="A13" s="5">
        <v>41</v>
      </c>
      <c r="B13" s="203">
        <v>625002</v>
      </c>
      <c r="C13" s="5" t="s">
        <v>56</v>
      </c>
      <c r="D13" s="93">
        <v>66048</v>
      </c>
      <c r="E13" s="93">
        <v>81261</v>
      </c>
      <c r="F13" s="93">
        <v>82852</v>
      </c>
      <c r="G13" s="98">
        <v>100877</v>
      </c>
      <c r="H13" s="98">
        <v>97999</v>
      </c>
      <c r="I13" s="98">
        <v>77408</v>
      </c>
      <c r="J13" s="98">
        <v>113398</v>
      </c>
      <c r="K13" s="98">
        <v>129821</v>
      </c>
      <c r="L13" s="98">
        <v>162959</v>
      </c>
      <c r="M13" s="79">
        <v>149131</v>
      </c>
      <c r="N13" s="288">
        <v>149131</v>
      </c>
      <c r="O13" s="79">
        <v>149131</v>
      </c>
      <c r="P13" s="51">
        <v>155170</v>
      </c>
      <c r="Q13" s="51">
        <v>161376</v>
      </c>
      <c r="R13" s="51">
        <v>161376</v>
      </c>
      <c r="S13" s="355"/>
      <c r="T13" s="357">
        <f>S9/100*S13</f>
        <v>0</v>
      </c>
    </row>
    <row r="14" spans="1:20" ht="13.2" x14ac:dyDescent="0.25">
      <c r="A14" s="5">
        <v>41</v>
      </c>
      <c r="B14" s="203">
        <v>625003</v>
      </c>
      <c r="C14" s="5" t="s">
        <v>324</v>
      </c>
      <c r="D14" s="93">
        <v>3983</v>
      </c>
      <c r="E14" s="93">
        <v>4645</v>
      </c>
      <c r="F14" s="93">
        <v>4783</v>
      </c>
      <c r="G14" s="98">
        <v>5566</v>
      </c>
      <c r="H14" s="98">
        <v>5600</v>
      </c>
      <c r="I14" s="98">
        <v>5908</v>
      </c>
      <c r="J14" s="98">
        <v>6609</v>
      </c>
      <c r="K14" s="98">
        <v>7492</v>
      </c>
      <c r="L14" s="98">
        <v>9327</v>
      </c>
      <c r="M14" s="79">
        <v>31957</v>
      </c>
      <c r="N14" s="288">
        <v>31957</v>
      </c>
      <c r="O14" s="79">
        <v>31957</v>
      </c>
      <c r="P14" s="51">
        <v>8867</v>
      </c>
      <c r="Q14" s="51">
        <v>9222</v>
      </c>
      <c r="R14" s="51">
        <v>9222</v>
      </c>
      <c r="S14" s="355"/>
      <c r="T14" s="357">
        <f>S9/100*S14</f>
        <v>0</v>
      </c>
    </row>
    <row r="15" spans="1:20" ht="13.2" x14ac:dyDescent="0.25">
      <c r="A15" s="5">
        <v>41</v>
      </c>
      <c r="B15" s="203">
        <v>625004</v>
      </c>
      <c r="C15" s="5" t="s">
        <v>58</v>
      </c>
      <c r="D15" s="93">
        <v>13793</v>
      </c>
      <c r="E15" s="93">
        <v>16852</v>
      </c>
      <c r="F15" s="93">
        <v>17071</v>
      </c>
      <c r="G15" s="98">
        <v>18988</v>
      </c>
      <c r="H15" s="98">
        <v>19523</v>
      </c>
      <c r="I15" s="98">
        <v>20440</v>
      </c>
      <c r="J15" s="98">
        <v>23318</v>
      </c>
      <c r="K15" s="98">
        <v>26622</v>
      </c>
      <c r="L15" s="98">
        <v>32640</v>
      </c>
      <c r="M15" s="79">
        <v>8522</v>
      </c>
      <c r="N15" s="288">
        <v>8522</v>
      </c>
      <c r="O15" s="79">
        <v>8522</v>
      </c>
      <c r="P15" s="51">
        <v>33251</v>
      </c>
      <c r="Q15" s="51">
        <v>34581</v>
      </c>
      <c r="R15" s="51">
        <v>34581</v>
      </c>
      <c r="S15" s="36"/>
      <c r="T15" s="357">
        <f>S9/100*S15</f>
        <v>0</v>
      </c>
    </row>
    <row r="16" spans="1:20" ht="13.2" x14ac:dyDescent="0.25">
      <c r="A16" s="5">
        <v>41</v>
      </c>
      <c r="B16" s="203">
        <v>625005</v>
      </c>
      <c r="C16" s="5" t="s">
        <v>59</v>
      </c>
      <c r="D16" s="93">
        <v>4532</v>
      </c>
      <c r="E16" s="93">
        <v>5452</v>
      </c>
      <c r="F16" s="93">
        <v>5683</v>
      </c>
      <c r="G16" s="98">
        <v>6005</v>
      </c>
      <c r="H16" s="98">
        <v>6519</v>
      </c>
      <c r="I16" s="98">
        <v>6879</v>
      </c>
      <c r="J16" s="98">
        <v>7202</v>
      </c>
      <c r="K16" s="98">
        <v>8563</v>
      </c>
      <c r="L16" s="98">
        <v>10572</v>
      </c>
      <c r="M16" s="79">
        <v>10652</v>
      </c>
      <c r="N16" s="288">
        <v>10652</v>
      </c>
      <c r="O16" s="79">
        <v>10652</v>
      </c>
      <c r="P16" s="51">
        <v>11084</v>
      </c>
      <c r="Q16" s="51">
        <v>11527</v>
      </c>
      <c r="R16" s="51">
        <v>11527</v>
      </c>
      <c r="S16" s="355"/>
      <c r="T16" s="357">
        <f>S9/100*S16</f>
        <v>0</v>
      </c>
    </row>
    <row r="17" spans="1:20" ht="13.2" x14ac:dyDescent="0.25">
      <c r="A17" s="5">
        <v>41</v>
      </c>
      <c r="B17" s="203">
        <v>625007</v>
      </c>
      <c r="C17" s="5" t="s">
        <v>695</v>
      </c>
      <c r="D17" s="93">
        <v>22223</v>
      </c>
      <c r="E17" s="93">
        <v>27250</v>
      </c>
      <c r="F17" s="93">
        <v>28071</v>
      </c>
      <c r="G17" s="98">
        <v>32530</v>
      </c>
      <c r="H17" s="98">
        <v>33204</v>
      </c>
      <c r="I17" s="98">
        <v>35086</v>
      </c>
      <c r="J17" s="98">
        <v>39158</v>
      </c>
      <c r="K17" s="98">
        <v>44187</v>
      </c>
      <c r="L17" s="98">
        <v>55295</v>
      </c>
      <c r="M17" s="79">
        <v>50598</v>
      </c>
      <c r="N17" s="288">
        <v>50598</v>
      </c>
      <c r="O17" s="79">
        <v>50598</v>
      </c>
      <c r="P17" s="51">
        <v>52647</v>
      </c>
      <c r="Q17" s="51">
        <v>54752</v>
      </c>
      <c r="R17" s="51">
        <v>54752</v>
      </c>
      <c r="S17" s="355"/>
      <c r="T17" s="357">
        <f>S9/100*S17</f>
        <v>0</v>
      </c>
    </row>
    <row r="18" spans="1:20" ht="13.2" x14ac:dyDescent="0.25">
      <c r="A18" s="7"/>
      <c r="B18" s="198">
        <v>630</v>
      </c>
      <c r="C18" s="96" t="s">
        <v>60</v>
      </c>
      <c r="D18" s="97">
        <f t="shared" ref="D18:H18" si="8">D19+D22+D28+D36+D41+D42+D48+D50</f>
        <v>336981</v>
      </c>
      <c r="E18" s="97">
        <f t="shared" si="8"/>
        <v>328061</v>
      </c>
      <c r="F18" s="97">
        <f t="shared" si="8"/>
        <v>386154</v>
      </c>
      <c r="G18" s="97">
        <f t="shared" si="8"/>
        <v>363503</v>
      </c>
      <c r="H18" s="97">
        <f t="shared" si="8"/>
        <v>392350</v>
      </c>
      <c r="I18" s="97">
        <v>350425</v>
      </c>
      <c r="J18" s="97">
        <f>J19+J22+J28+J36+J42+J48+J50</f>
        <v>415492</v>
      </c>
      <c r="K18" s="123">
        <f>K19+K22+K28+K36+K42+K48+K50</f>
        <v>488535</v>
      </c>
      <c r="L18" s="123">
        <f>L19+L22+L28+L36+L42+L48+L50</f>
        <v>578443</v>
      </c>
      <c r="M18" s="123">
        <f t="shared" ref="M18:O18" si="9">M19+M22+M28+M36+M41+M42+M48+M50</f>
        <v>601125</v>
      </c>
      <c r="N18" s="123">
        <f t="shared" si="9"/>
        <v>622919</v>
      </c>
      <c r="O18" s="123">
        <f t="shared" si="9"/>
        <v>600419</v>
      </c>
      <c r="P18" s="123">
        <f>P19+P22+P28+P36+P41+P42+P48+P50</f>
        <v>798476</v>
      </c>
      <c r="Q18" s="123">
        <f t="shared" ref="Q18" si="10">Q19+Q22+Q28+Q36+Q41+Q42+Q48+Q50</f>
        <v>630976</v>
      </c>
      <c r="R18" s="123">
        <f t="shared" ref="R18" si="11">R19+R22+R28+R36+R41+R42+R48+R50</f>
        <v>630976</v>
      </c>
      <c r="S18" s="36"/>
      <c r="T18" s="357">
        <f>SUM(T11:T17)</f>
        <v>0</v>
      </c>
    </row>
    <row r="19" spans="1:20" ht="13.2" x14ac:dyDescent="0.25">
      <c r="A19" s="4">
        <v>41</v>
      </c>
      <c r="B19" s="202">
        <v>631</v>
      </c>
      <c r="C19" s="4" t="s">
        <v>61</v>
      </c>
      <c r="D19" s="93">
        <f t="shared" ref="D19:F19" si="12">SUM(D20:D21)</f>
        <v>1428</v>
      </c>
      <c r="E19" s="90">
        <f t="shared" si="12"/>
        <v>957</v>
      </c>
      <c r="F19" s="90">
        <f t="shared" si="12"/>
        <v>1080</v>
      </c>
      <c r="G19" s="92">
        <f>SUM(G20:G21)</f>
        <v>1415</v>
      </c>
      <c r="H19" s="92">
        <f>SUM(H20:H21)</f>
        <v>830</v>
      </c>
      <c r="I19" s="92">
        <v>32</v>
      </c>
      <c r="J19" s="92">
        <f t="shared" ref="J19:O19" si="13">SUM(J20:J21)</f>
        <v>1141</v>
      </c>
      <c r="K19" s="92">
        <f t="shared" si="13"/>
        <v>1437</v>
      </c>
      <c r="L19" s="92">
        <f t="shared" si="13"/>
        <v>985</v>
      </c>
      <c r="M19" s="82">
        <f t="shared" si="13"/>
        <v>1500</v>
      </c>
      <c r="N19" s="335">
        <f t="shared" si="13"/>
        <v>1500</v>
      </c>
      <c r="O19" s="82">
        <f t="shared" si="13"/>
        <v>1500</v>
      </c>
      <c r="P19" s="53">
        <f t="shared" ref="P19" si="14">SUM(P20:P21)</f>
        <v>1500</v>
      </c>
      <c r="Q19" s="53">
        <f t="shared" ref="Q19:R19" si="15">SUM(Q20:Q21)</f>
        <v>1500</v>
      </c>
      <c r="R19" s="53">
        <f t="shared" si="15"/>
        <v>1500</v>
      </c>
      <c r="S19" s="36"/>
      <c r="T19" s="312"/>
    </row>
    <row r="20" spans="1:20" ht="13.2" x14ac:dyDescent="0.25">
      <c r="A20" s="5">
        <v>41</v>
      </c>
      <c r="B20" s="203">
        <v>631001</v>
      </c>
      <c r="C20" s="5" t="s">
        <v>62</v>
      </c>
      <c r="D20" s="93">
        <v>525</v>
      </c>
      <c r="E20" s="93">
        <v>957</v>
      </c>
      <c r="F20" s="93">
        <v>1080</v>
      </c>
      <c r="G20" s="98">
        <v>642</v>
      </c>
      <c r="H20" s="98">
        <v>781</v>
      </c>
      <c r="I20" s="98">
        <v>32</v>
      </c>
      <c r="J20" s="98">
        <v>678</v>
      </c>
      <c r="K20" s="98">
        <v>1095</v>
      </c>
      <c r="L20" s="98">
        <v>985</v>
      </c>
      <c r="M20" s="79">
        <v>500</v>
      </c>
      <c r="N20" s="331">
        <v>500</v>
      </c>
      <c r="O20" s="79">
        <v>500</v>
      </c>
      <c r="P20" s="51">
        <v>500</v>
      </c>
      <c r="Q20" s="51">
        <v>500</v>
      </c>
      <c r="R20" s="51">
        <v>500</v>
      </c>
      <c r="S20" s="36"/>
      <c r="T20" s="312"/>
    </row>
    <row r="21" spans="1:20" ht="13.2" x14ac:dyDescent="0.25">
      <c r="A21" s="5">
        <v>41</v>
      </c>
      <c r="B21" s="203">
        <v>631002</v>
      </c>
      <c r="C21" s="5" t="s">
        <v>63</v>
      </c>
      <c r="D21" s="93">
        <v>903</v>
      </c>
      <c r="E21" s="93">
        <v>0</v>
      </c>
      <c r="F21" s="93">
        <v>0</v>
      </c>
      <c r="G21" s="98">
        <v>773</v>
      </c>
      <c r="H21" s="98">
        <v>49</v>
      </c>
      <c r="I21" s="98"/>
      <c r="J21" s="98">
        <v>463</v>
      </c>
      <c r="K21" s="98">
        <v>342</v>
      </c>
      <c r="L21" s="98"/>
      <c r="M21" s="79">
        <v>1000</v>
      </c>
      <c r="N21" s="331">
        <v>1000</v>
      </c>
      <c r="O21" s="79">
        <v>1000</v>
      </c>
      <c r="P21" s="51">
        <v>1000</v>
      </c>
      <c r="Q21" s="51">
        <v>1000</v>
      </c>
      <c r="R21" s="51">
        <v>1000</v>
      </c>
      <c r="S21" s="36"/>
      <c r="T21" s="312"/>
    </row>
    <row r="22" spans="1:20" ht="13.2" x14ac:dyDescent="0.25">
      <c r="A22" s="4">
        <v>41</v>
      </c>
      <c r="B22" s="202">
        <v>632</v>
      </c>
      <c r="C22" s="4" t="s">
        <v>64</v>
      </c>
      <c r="D22" s="90">
        <f t="shared" ref="D22:F22" si="16">SUM(D23:D27)</f>
        <v>53072</v>
      </c>
      <c r="E22" s="90">
        <f t="shared" si="16"/>
        <v>62963</v>
      </c>
      <c r="F22" s="90">
        <f t="shared" si="16"/>
        <v>59900</v>
      </c>
      <c r="G22" s="92">
        <f>SUM(G23:G27)</f>
        <v>58693</v>
      </c>
      <c r="H22" s="92">
        <f>SUM(H23:H27)</f>
        <v>58758</v>
      </c>
      <c r="I22" s="92">
        <v>59646</v>
      </c>
      <c r="J22" s="92">
        <f t="shared" ref="J22:O22" si="17">SUM(J23:J27)</f>
        <v>71935</v>
      </c>
      <c r="K22" s="92">
        <f t="shared" si="17"/>
        <v>89533</v>
      </c>
      <c r="L22" s="92">
        <f t="shared" si="17"/>
        <v>101545</v>
      </c>
      <c r="M22" s="81">
        <f t="shared" si="17"/>
        <v>99000</v>
      </c>
      <c r="N22" s="330">
        <f t="shared" si="17"/>
        <v>104000</v>
      </c>
      <c r="O22" s="81">
        <f t="shared" si="17"/>
        <v>98000</v>
      </c>
      <c r="P22" s="56">
        <f t="shared" ref="P22" si="18">SUM(P23:P27)</f>
        <v>110000</v>
      </c>
      <c r="Q22" s="56">
        <f t="shared" ref="Q22:R22" si="19">SUM(Q23:Q27)</f>
        <v>110000</v>
      </c>
      <c r="R22" s="56">
        <f t="shared" si="19"/>
        <v>110000</v>
      </c>
      <c r="S22" s="36"/>
      <c r="T22" s="312"/>
    </row>
    <row r="23" spans="1:20" ht="13.2" x14ac:dyDescent="0.25">
      <c r="A23" s="5">
        <v>41</v>
      </c>
      <c r="B23" s="203">
        <v>632001</v>
      </c>
      <c r="C23" s="5" t="s">
        <v>453</v>
      </c>
      <c r="D23" s="93">
        <v>3947</v>
      </c>
      <c r="E23" s="93">
        <v>5423</v>
      </c>
      <c r="F23" s="93">
        <v>4150</v>
      </c>
      <c r="G23" s="98">
        <v>772</v>
      </c>
      <c r="H23" s="98">
        <v>2085</v>
      </c>
      <c r="I23" s="98">
        <v>4395</v>
      </c>
      <c r="J23" s="98">
        <v>6394</v>
      </c>
      <c r="K23" s="98">
        <v>7847</v>
      </c>
      <c r="L23" s="98">
        <v>19350</v>
      </c>
      <c r="M23" s="79">
        <v>20000</v>
      </c>
      <c r="N23" s="331">
        <v>20000</v>
      </c>
      <c r="O23" s="79">
        <v>12000</v>
      </c>
      <c r="P23" s="51">
        <v>20000</v>
      </c>
      <c r="Q23" s="51">
        <v>20000</v>
      </c>
      <c r="R23" s="51">
        <v>20000</v>
      </c>
      <c r="S23" s="36"/>
      <c r="T23" s="312"/>
    </row>
    <row r="24" spans="1:20" ht="13.2" x14ac:dyDescent="0.25">
      <c r="A24" s="5">
        <v>41</v>
      </c>
      <c r="B24" s="203">
        <v>632001</v>
      </c>
      <c r="C24" s="5" t="s">
        <v>452</v>
      </c>
      <c r="D24" s="93">
        <v>8189</v>
      </c>
      <c r="E24" s="93">
        <v>7921</v>
      </c>
      <c r="F24" s="93">
        <v>6864</v>
      </c>
      <c r="G24" s="98">
        <v>5185</v>
      </c>
      <c r="H24" s="98">
        <v>5782</v>
      </c>
      <c r="I24" s="98">
        <v>5131</v>
      </c>
      <c r="J24" s="98">
        <v>12902</v>
      </c>
      <c r="K24" s="98">
        <v>19649</v>
      </c>
      <c r="L24" s="98">
        <v>5765</v>
      </c>
      <c r="M24" s="79">
        <v>6000</v>
      </c>
      <c r="N24" s="331">
        <v>6000</v>
      </c>
      <c r="O24" s="79">
        <v>7000</v>
      </c>
      <c r="P24" s="51">
        <v>9000</v>
      </c>
      <c r="Q24" s="51">
        <v>9000</v>
      </c>
      <c r="R24" s="51">
        <v>9000</v>
      </c>
      <c r="S24" s="36"/>
      <c r="T24" s="312"/>
    </row>
    <row r="25" spans="1:20" ht="13.2" x14ac:dyDescent="0.25">
      <c r="A25" s="5">
        <v>41</v>
      </c>
      <c r="B25" s="203">
        <v>632004</v>
      </c>
      <c r="C25" s="5" t="s">
        <v>269</v>
      </c>
      <c r="D25" s="93">
        <v>6892</v>
      </c>
      <c r="E25" s="93">
        <v>7848</v>
      </c>
      <c r="F25" s="93">
        <v>9425</v>
      </c>
      <c r="G25" s="98">
        <v>9302</v>
      </c>
      <c r="H25" s="98">
        <v>11905</v>
      </c>
      <c r="I25" s="98">
        <v>11088</v>
      </c>
      <c r="J25" s="98">
        <v>11930</v>
      </c>
      <c r="K25" s="98">
        <v>12672</v>
      </c>
      <c r="L25" s="98">
        <v>23887</v>
      </c>
      <c r="M25" s="79">
        <v>22000</v>
      </c>
      <c r="N25" s="331">
        <v>22000</v>
      </c>
      <c r="O25" s="79">
        <v>23000</v>
      </c>
      <c r="P25" s="51">
        <v>25000</v>
      </c>
      <c r="Q25" s="51">
        <v>25000</v>
      </c>
      <c r="R25" s="51">
        <v>25000</v>
      </c>
      <c r="S25" s="36"/>
      <c r="T25" s="312"/>
    </row>
    <row r="26" spans="1:20" ht="13.2" x14ac:dyDescent="0.25">
      <c r="A26" s="5">
        <v>41</v>
      </c>
      <c r="B26" s="203">
        <v>632002</v>
      </c>
      <c r="C26" s="5" t="s">
        <v>66</v>
      </c>
      <c r="D26" s="93">
        <v>407</v>
      </c>
      <c r="E26" s="93">
        <v>298</v>
      </c>
      <c r="F26" s="93">
        <v>452</v>
      </c>
      <c r="G26" s="98">
        <v>646</v>
      </c>
      <c r="H26" s="98">
        <v>758</v>
      </c>
      <c r="I26" s="98">
        <v>474</v>
      </c>
      <c r="J26" s="98">
        <v>381</v>
      </c>
      <c r="K26" s="98">
        <v>641</v>
      </c>
      <c r="L26" s="98">
        <v>807</v>
      </c>
      <c r="M26" s="79">
        <v>1000</v>
      </c>
      <c r="N26" s="331">
        <v>1000</v>
      </c>
      <c r="O26" s="79">
        <v>1000</v>
      </c>
      <c r="P26" s="51">
        <v>1000</v>
      </c>
      <c r="Q26" s="51">
        <v>1000</v>
      </c>
      <c r="R26" s="51">
        <v>1000</v>
      </c>
      <c r="S26" s="36"/>
      <c r="T26" s="312"/>
    </row>
    <row r="27" spans="1:20" ht="13.2" x14ac:dyDescent="0.25">
      <c r="A27" s="5">
        <v>41</v>
      </c>
      <c r="B27" s="203">
        <v>632003</v>
      </c>
      <c r="C27" s="5" t="s">
        <v>67</v>
      </c>
      <c r="D27" s="93">
        <v>33637</v>
      </c>
      <c r="E27" s="93">
        <v>41473</v>
      </c>
      <c r="F27" s="93">
        <v>39009</v>
      </c>
      <c r="G27" s="98">
        <v>42788</v>
      </c>
      <c r="H27" s="98">
        <v>38228</v>
      </c>
      <c r="I27" s="98">
        <v>38558</v>
      </c>
      <c r="J27" s="98">
        <v>40328</v>
      </c>
      <c r="K27" s="98">
        <v>48724</v>
      </c>
      <c r="L27" s="98">
        <v>51736</v>
      </c>
      <c r="M27" s="79">
        <v>50000</v>
      </c>
      <c r="N27" s="331">
        <v>55000</v>
      </c>
      <c r="O27" s="79">
        <v>55000</v>
      </c>
      <c r="P27" s="51">
        <v>55000</v>
      </c>
      <c r="Q27" s="51">
        <v>55000</v>
      </c>
      <c r="R27" s="51">
        <v>55000</v>
      </c>
      <c r="S27" s="36"/>
      <c r="T27" s="312"/>
    </row>
    <row r="28" spans="1:20" ht="13.2" x14ac:dyDescent="0.25">
      <c r="A28" s="4">
        <v>41</v>
      </c>
      <c r="B28" s="202">
        <v>633</v>
      </c>
      <c r="C28" s="4" t="s">
        <v>68</v>
      </c>
      <c r="D28" s="90">
        <f t="shared" ref="D28:F28" si="20">SUM(D29:D35)</f>
        <v>63996</v>
      </c>
      <c r="E28" s="90">
        <f t="shared" si="20"/>
        <v>59380</v>
      </c>
      <c r="F28" s="90">
        <f t="shared" si="20"/>
        <v>81483</v>
      </c>
      <c r="G28" s="92">
        <f>SUM(G29:G35)</f>
        <v>70925</v>
      </c>
      <c r="H28" s="92">
        <f>SUM(H29:H35)</f>
        <v>66961</v>
      </c>
      <c r="I28" s="92">
        <v>49506</v>
      </c>
      <c r="J28" s="92">
        <f t="shared" ref="J28" si="21">SUM(J29:J35)</f>
        <v>63648</v>
      </c>
      <c r="K28" s="92">
        <f t="shared" ref="K28:P28" si="22">SUM(K29:K35)</f>
        <v>68094</v>
      </c>
      <c r="L28" s="92">
        <f t="shared" si="22"/>
        <v>89528</v>
      </c>
      <c r="M28" s="81">
        <f t="shared" si="22"/>
        <v>74000</v>
      </c>
      <c r="N28" s="330">
        <f t="shared" si="22"/>
        <v>84000</v>
      </c>
      <c r="O28" s="81">
        <f t="shared" si="22"/>
        <v>79500</v>
      </c>
      <c r="P28" s="56">
        <f t="shared" si="22"/>
        <v>92000</v>
      </c>
      <c r="Q28" s="56">
        <f>SUM(Q29:Q35)</f>
        <v>87500</v>
      </c>
      <c r="R28" s="56">
        <f t="shared" ref="R28" si="23">SUM(R29:R35)</f>
        <v>87500</v>
      </c>
      <c r="S28" s="36"/>
      <c r="T28" s="312"/>
    </row>
    <row r="29" spans="1:20" ht="13.2" x14ac:dyDescent="0.25">
      <c r="A29" s="5">
        <v>41</v>
      </c>
      <c r="B29" s="203">
        <v>633001</v>
      </c>
      <c r="C29" s="5" t="s">
        <v>69</v>
      </c>
      <c r="D29" s="93">
        <v>7582</v>
      </c>
      <c r="E29" s="93">
        <v>5597</v>
      </c>
      <c r="F29" s="93">
        <v>12832</v>
      </c>
      <c r="G29" s="98">
        <v>14602</v>
      </c>
      <c r="H29" s="98">
        <v>11406</v>
      </c>
      <c r="I29" s="98">
        <v>4882</v>
      </c>
      <c r="J29" s="98">
        <v>2705</v>
      </c>
      <c r="K29" s="98">
        <v>8234</v>
      </c>
      <c r="L29" s="98">
        <v>7974</v>
      </c>
      <c r="M29" s="79">
        <v>10000</v>
      </c>
      <c r="N29" s="331">
        <v>14000</v>
      </c>
      <c r="O29" s="79">
        <v>4000</v>
      </c>
      <c r="P29" s="51">
        <v>12000</v>
      </c>
      <c r="Q29" s="51">
        <v>12000</v>
      </c>
      <c r="R29" s="51">
        <v>12000</v>
      </c>
      <c r="S29" s="36"/>
      <c r="T29" s="312"/>
    </row>
    <row r="30" spans="1:20" ht="13.2" x14ac:dyDescent="0.25">
      <c r="A30" s="5">
        <v>41</v>
      </c>
      <c r="B30" s="203">
        <v>633002</v>
      </c>
      <c r="C30" s="5" t="s">
        <v>70</v>
      </c>
      <c r="D30" s="93">
        <v>5763</v>
      </c>
      <c r="E30" s="93">
        <v>6698</v>
      </c>
      <c r="F30" s="93">
        <v>11305</v>
      </c>
      <c r="G30" s="98">
        <v>6785</v>
      </c>
      <c r="H30" s="98">
        <v>7750</v>
      </c>
      <c r="I30" s="98">
        <v>5894</v>
      </c>
      <c r="J30" s="98">
        <v>16829</v>
      </c>
      <c r="K30" s="98">
        <v>9453</v>
      </c>
      <c r="L30" s="98">
        <v>7059</v>
      </c>
      <c r="M30" s="79">
        <v>5000</v>
      </c>
      <c r="N30" s="331">
        <v>7000</v>
      </c>
      <c r="O30" s="79">
        <v>14000</v>
      </c>
      <c r="P30" s="51">
        <v>10000</v>
      </c>
      <c r="Q30" s="51">
        <v>10000</v>
      </c>
      <c r="R30" s="51">
        <v>10000</v>
      </c>
      <c r="S30" s="36"/>
      <c r="T30" s="312"/>
    </row>
    <row r="31" spans="1:20" ht="13.2" x14ac:dyDescent="0.25">
      <c r="A31" s="5">
        <v>41</v>
      </c>
      <c r="B31" s="203">
        <v>633006</v>
      </c>
      <c r="C31" s="5" t="s">
        <v>71</v>
      </c>
      <c r="D31" s="93">
        <v>32826</v>
      </c>
      <c r="E31" s="93">
        <v>25156</v>
      </c>
      <c r="F31" s="93">
        <v>33151</v>
      </c>
      <c r="G31" s="98">
        <v>22469</v>
      </c>
      <c r="H31" s="98">
        <v>28114</v>
      </c>
      <c r="I31" s="98">
        <v>20861</v>
      </c>
      <c r="J31" s="98">
        <v>23728</v>
      </c>
      <c r="K31" s="98">
        <v>26675</v>
      </c>
      <c r="L31" s="98">
        <v>30495</v>
      </c>
      <c r="M31" s="79">
        <v>25000</v>
      </c>
      <c r="N31" s="331">
        <v>25000</v>
      </c>
      <c r="O31" s="79">
        <v>28000</v>
      </c>
      <c r="P31" s="51">
        <v>32000</v>
      </c>
      <c r="Q31" s="51">
        <v>32000</v>
      </c>
      <c r="R31" s="51">
        <v>32000</v>
      </c>
      <c r="S31" s="36"/>
      <c r="T31" s="312"/>
    </row>
    <row r="32" spans="1:20" ht="13.2" x14ac:dyDescent="0.25">
      <c r="A32" s="5">
        <v>41</v>
      </c>
      <c r="B32" s="203">
        <v>633009</v>
      </c>
      <c r="C32" s="5" t="s">
        <v>454</v>
      </c>
      <c r="D32" s="93">
        <v>2749</v>
      </c>
      <c r="E32" s="93">
        <v>4493</v>
      </c>
      <c r="F32" s="93">
        <v>3212</v>
      </c>
      <c r="G32" s="98">
        <v>2784</v>
      </c>
      <c r="H32" s="98">
        <v>2938</v>
      </c>
      <c r="I32" s="98">
        <v>3677</v>
      </c>
      <c r="J32" s="98">
        <v>5546</v>
      </c>
      <c r="K32" s="98">
        <v>5360</v>
      </c>
      <c r="L32" s="98">
        <v>8806</v>
      </c>
      <c r="M32" s="79">
        <v>5000</v>
      </c>
      <c r="N32" s="331">
        <v>5000</v>
      </c>
      <c r="O32" s="79">
        <v>2500</v>
      </c>
      <c r="P32" s="51">
        <v>5000</v>
      </c>
      <c r="Q32" s="51">
        <v>500</v>
      </c>
      <c r="R32" s="51">
        <v>500</v>
      </c>
      <c r="S32" s="36"/>
      <c r="T32" s="312"/>
    </row>
    <row r="33" spans="1:20" ht="13.2" x14ac:dyDescent="0.25">
      <c r="A33" s="5">
        <v>41</v>
      </c>
      <c r="B33" s="203">
        <v>633013</v>
      </c>
      <c r="C33" s="5" t="s">
        <v>455</v>
      </c>
      <c r="D33" s="93">
        <v>7539</v>
      </c>
      <c r="E33" s="93">
        <v>6262</v>
      </c>
      <c r="F33" s="93">
        <v>10812</v>
      </c>
      <c r="G33" s="98">
        <v>14178</v>
      </c>
      <c r="H33" s="98">
        <v>9458</v>
      </c>
      <c r="I33" s="98">
        <v>8555</v>
      </c>
      <c r="J33" s="98">
        <v>6523</v>
      </c>
      <c r="K33" s="98">
        <v>2049</v>
      </c>
      <c r="L33" s="98">
        <v>20345</v>
      </c>
      <c r="M33" s="79">
        <v>12000</v>
      </c>
      <c r="N33" s="331">
        <v>12000</v>
      </c>
      <c r="O33" s="79">
        <v>10000</v>
      </c>
      <c r="P33" s="51">
        <v>12000</v>
      </c>
      <c r="Q33" s="51">
        <v>12000</v>
      </c>
      <c r="R33" s="51">
        <v>12000</v>
      </c>
      <c r="S33" s="36"/>
      <c r="T33" s="312"/>
    </row>
    <row r="34" spans="1:20" ht="13.2" x14ac:dyDescent="0.25">
      <c r="A34" s="5">
        <v>41</v>
      </c>
      <c r="B34" s="203" t="s">
        <v>483</v>
      </c>
      <c r="C34" s="5" t="s">
        <v>484</v>
      </c>
      <c r="D34" s="93"/>
      <c r="E34" s="93"/>
      <c r="F34" s="93"/>
      <c r="G34" s="98"/>
      <c r="H34" s="98"/>
      <c r="I34" s="98"/>
      <c r="J34" s="98">
        <v>933</v>
      </c>
      <c r="K34" s="98">
        <v>0</v>
      </c>
      <c r="L34" s="98"/>
      <c r="M34" s="79"/>
      <c r="N34" s="331">
        <v>1000</v>
      </c>
      <c r="O34" s="79">
        <v>1000</v>
      </c>
      <c r="P34" s="51">
        <v>1000</v>
      </c>
      <c r="Q34" s="51">
        <v>1000</v>
      </c>
      <c r="R34" s="51">
        <v>1000</v>
      </c>
      <c r="S34" s="36"/>
      <c r="T34" s="312"/>
    </row>
    <row r="35" spans="1:20" ht="13.2" x14ac:dyDescent="0.25">
      <c r="A35" s="5">
        <v>41</v>
      </c>
      <c r="B35" s="203">
        <v>633016</v>
      </c>
      <c r="C35" s="5" t="s">
        <v>72</v>
      </c>
      <c r="D35" s="93">
        <v>7537</v>
      </c>
      <c r="E35" s="93">
        <v>11174</v>
      </c>
      <c r="F35" s="93">
        <v>10171</v>
      </c>
      <c r="G35" s="98">
        <v>10107</v>
      </c>
      <c r="H35" s="98">
        <v>7295</v>
      </c>
      <c r="I35" s="98">
        <v>5637</v>
      </c>
      <c r="J35" s="98">
        <v>7384</v>
      </c>
      <c r="K35" s="98">
        <v>16323</v>
      </c>
      <c r="L35" s="98">
        <v>14849</v>
      </c>
      <c r="M35" s="94">
        <v>17000</v>
      </c>
      <c r="N35" s="336">
        <v>20000</v>
      </c>
      <c r="O35" s="94">
        <v>20000</v>
      </c>
      <c r="P35" s="93">
        <v>20000</v>
      </c>
      <c r="Q35" s="93">
        <v>20000</v>
      </c>
      <c r="R35" s="93">
        <v>20000</v>
      </c>
      <c r="S35" s="36"/>
      <c r="T35" s="312"/>
    </row>
    <row r="36" spans="1:20" ht="13.2" x14ac:dyDescent="0.25">
      <c r="A36" s="4">
        <v>41</v>
      </c>
      <c r="B36" s="202">
        <v>634</v>
      </c>
      <c r="C36" s="4" t="s">
        <v>73</v>
      </c>
      <c r="D36" s="90">
        <f t="shared" ref="D36:F36" si="24">SUM(D37:D40)</f>
        <v>7163</v>
      </c>
      <c r="E36" s="90">
        <f t="shared" si="24"/>
        <v>13551</v>
      </c>
      <c r="F36" s="90">
        <f t="shared" si="24"/>
        <v>9869</v>
      </c>
      <c r="G36" s="92">
        <f>SUM(G37:G40)</f>
        <v>5736</v>
      </c>
      <c r="H36" s="92">
        <f>SUM(H37:H40)</f>
        <v>6562</v>
      </c>
      <c r="I36" s="92">
        <v>4288</v>
      </c>
      <c r="J36" s="92">
        <f>SUM(J37:J41)</f>
        <v>11916</v>
      </c>
      <c r="K36" s="92">
        <f>SUM(K37:K41)</f>
        <v>14474</v>
      </c>
      <c r="L36" s="92">
        <f>SUM(L37:L41)</f>
        <v>14009</v>
      </c>
      <c r="M36" s="91">
        <f>SUM(M37:M40)</f>
        <v>13500</v>
      </c>
      <c r="N36" s="337">
        <f>SUM(N37:N40)</f>
        <v>11500</v>
      </c>
      <c r="O36" s="91">
        <f>SUM(O37:O40)</f>
        <v>11500</v>
      </c>
      <c r="P36" s="90">
        <f t="shared" ref="P36" si="25">SUM(P37:P40)</f>
        <v>14400</v>
      </c>
      <c r="Q36" s="90">
        <f t="shared" ref="Q36:R36" si="26">SUM(Q37:Q40)</f>
        <v>14400</v>
      </c>
      <c r="R36" s="90">
        <f t="shared" si="26"/>
        <v>14400</v>
      </c>
      <c r="S36" s="36"/>
      <c r="T36" s="312"/>
    </row>
    <row r="37" spans="1:20" ht="13.2" x14ac:dyDescent="0.25">
      <c r="A37" s="5">
        <v>41</v>
      </c>
      <c r="B37" s="203">
        <v>634001</v>
      </c>
      <c r="C37" s="5" t="s">
        <v>133</v>
      </c>
      <c r="D37" s="93">
        <v>3138</v>
      </c>
      <c r="E37" s="93">
        <v>3454</v>
      </c>
      <c r="F37" s="93">
        <v>4475</v>
      </c>
      <c r="G37" s="98">
        <v>3333</v>
      </c>
      <c r="H37" s="98">
        <v>3002</v>
      </c>
      <c r="I37" s="98">
        <v>1879</v>
      </c>
      <c r="J37" s="98">
        <v>2743</v>
      </c>
      <c r="K37" s="98">
        <v>4185</v>
      </c>
      <c r="L37" s="98">
        <v>4919</v>
      </c>
      <c r="M37" s="79">
        <v>5000</v>
      </c>
      <c r="N37" s="331">
        <v>5000</v>
      </c>
      <c r="O37" s="79">
        <v>5000</v>
      </c>
      <c r="P37" s="51">
        <v>5000</v>
      </c>
      <c r="Q37" s="51">
        <v>5000</v>
      </c>
      <c r="R37" s="51">
        <v>5000</v>
      </c>
      <c r="S37" s="36"/>
      <c r="T37" s="312"/>
    </row>
    <row r="38" spans="1:20" ht="13.2" x14ac:dyDescent="0.25">
      <c r="A38" s="5">
        <v>41</v>
      </c>
      <c r="B38" s="203">
        <v>634002</v>
      </c>
      <c r="C38" s="5" t="s">
        <v>74</v>
      </c>
      <c r="D38" s="93">
        <v>2100</v>
      </c>
      <c r="E38" s="93">
        <v>8218</v>
      </c>
      <c r="F38" s="93">
        <v>4417</v>
      </c>
      <c r="G38" s="98">
        <v>1743</v>
      </c>
      <c r="H38" s="98">
        <v>3014</v>
      </c>
      <c r="I38" s="98">
        <v>2259</v>
      </c>
      <c r="J38" s="98">
        <v>6208</v>
      </c>
      <c r="K38" s="98">
        <v>5854</v>
      </c>
      <c r="L38" s="98">
        <v>5010</v>
      </c>
      <c r="M38" s="79">
        <v>8000</v>
      </c>
      <c r="N38" s="331">
        <v>4000</v>
      </c>
      <c r="O38" s="79">
        <v>4000</v>
      </c>
      <c r="P38" s="51">
        <v>8000</v>
      </c>
      <c r="Q38" s="51">
        <v>8000</v>
      </c>
      <c r="R38" s="51">
        <v>8000</v>
      </c>
      <c r="S38" s="36"/>
      <c r="T38" s="312"/>
    </row>
    <row r="39" spans="1:20" ht="13.2" x14ac:dyDescent="0.25">
      <c r="A39" s="5">
        <v>41</v>
      </c>
      <c r="B39" s="203">
        <v>634005</v>
      </c>
      <c r="C39" s="5" t="s">
        <v>456</v>
      </c>
      <c r="D39" s="93">
        <v>150</v>
      </c>
      <c r="E39" s="93">
        <v>227</v>
      </c>
      <c r="F39" s="93">
        <v>217</v>
      </c>
      <c r="G39" s="98">
        <v>222</v>
      </c>
      <c r="H39" s="98">
        <v>200</v>
      </c>
      <c r="I39" s="98">
        <v>150</v>
      </c>
      <c r="J39" s="98">
        <v>173</v>
      </c>
      <c r="K39" s="98">
        <v>200</v>
      </c>
      <c r="L39" s="98">
        <v>284</v>
      </c>
      <c r="M39" s="79">
        <v>500</v>
      </c>
      <c r="N39" s="331">
        <v>500</v>
      </c>
      <c r="O39" s="79">
        <v>500</v>
      </c>
      <c r="P39" s="51">
        <v>400</v>
      </c>
      <c r="Q39" s="51">
        <v>400</v>
      </c>
      <c r="R39" s="51">
        <v>400</v>
      </c>
      <c r="S39" s="36"/>
      <c r="T39" s="312"/>
    </row>
    <row r="40" spans="1:20" ht="13.2" x14ac:dyDescent="0.25">
      <c r="A40" s="5">
        <v>41</v>
      </c>
      <c r="B40" s="203">
        <v>634004</v>
      </c>
      <c r="C40" s="5" t="s">
        <v>276</v>
      </c>
      <c r="D40" s="93">
        <v>1775</v>
      </c>
      <c r="E40" s="93">
        <v>1652</v>
      </c>
      <c r="F40" s="93">
        <v>760</v>
      </c>
      <c r="G40" s="98">
        <v>438</v>
      </c>
      <c r="H40" s="98">
        <v>346</v>
      </c>
      <c r="I40" s="98" t="s">
        <v>410</v>
      </c>
      <c r="J40" s="98"/>
      <c r="K40" s="98">
        <v>950</v>
      </c>
      <c r="L40" s="98">
        <v>150</v>
      </c>
      <c r="M40" s="79">
        <v>0</v>
      </c>
      <c r="N40" s="331">
        <v>2000</v>
      </c>
      <c r="O40" s="79">
        <v>2000</v>
      </c>
      <c r="P40" s="51">
        <v>1000</v>
      </c>
      <c r="Q40" s="51">
        <v>1000</v>
      </c>
      <c r="R40" s="51">
        <v>1000</v>
      </c>
      <c r="S40" s="36"/>
      <c r="T40" s="312"/>
    </row>
    <row r="41" spans="1:20" ht="13.2" x14ac:dyDescent="0.25">
      <c r="A41" s="10">
        <v>41</v>
      </c>
      <c r="B41" s="205">
        <v>634003</v>
      </c>
      <c r="C41" s="10" t="s">
        <v>75</v>
      </c>
      <c r="D41" s="90">
        <v>1387</v>
      </c>
      <c r="E41" s="90">
        <v>2436</v>
      </c>
      <c r="F41" s="90">
        <v>2658</v>
      </c>
      <c r="G41" s="92">
        <v>3600</v>
      </c>
      <c r="H41" s="92">
        <v>4592</v>
      </c>
      <c r="I41" s="92">
        <v>3195</v>
      </c>
      <c r="J41" s="98">
        <v>2792</v>
      </c>
      <c r="K41" s="98">
        <v>3285</v>
      </c>
      <c r="L41" s="98">
        <v>3646</v>
      </c>
      <c r="M41" s="81">
        <v>4500</v>
      </c>
      <c r="N41" s="330">
        <v>4500</v>
      </c>
      <c r="O41" s="81">
        <v>4500</v>
      </c>
      <c r="P41" s="56">
        <v>4500</v>
      </c>
      <c r="Q41" s="56">
        <v>4500</v>
      </c>
      <c r="R41" s="56">
        <v>4500</v>
      </c>
      <c r="S41" s="36"/>
      <c r="T41" s="312"/>
    </row>
    <row r="42" spans="1:20" ht="13.2" x14ac:dyDescent="0.25">
      <c r="A42" s="4">
        <v>41</v>
      </c>
      <c r="B42" s="202">
        <v>635</v>
      </c>
      <c r="C42" s="4" t="s">
        <v>76</v>
      </c>
      <c r="D42" s="90">
        <f t="shared" ref="D42:G42" si="27">SUM(D43:D47)</f>
        <v>23252</v>
      </c>
      <c r="E42" s="90">
        <f t="shared" si="27"/>
        <v>23389</v>
      </c>
      <c r="F42" s="90">
        <f t="shared" si="27"/>
        <v>33510</v>
      </c>
      <c r="G42" s="92">
        <f t="shared" si="27"/>
        <v>39375</v>
      </c>
      <c r="H42" s="92">
        <f t="shared" ref="H42" si="28">SUM(H43:H47)</f>
        <v>31523</v>
      </c>
      <c r="I42" s="92">
        <v>45201</v>
      </c>
      <c r="J42" s="92">
        <f t="shared" ref="J42:M42" si="29">SUM(J43:J47)</f>
        <v>58335</v>
      </c>
      <c r="K42" s="92">
        <f t="shared" si="29"/>
        <v>93195</v>
      </c>
      <c r="L42" s="92">
        <f>SUM(L43:L47)</f>
        <v>88454</v>
      </c>
      <c r="M42" s="81">
        <f t="shared" si="29"/>
        <v>100500</v>
      </c>
      <c r="N42" s="330">
        <f t="shared" ref="N42" si="30">SUM(N43:N47)</f>
        <v>100500</v>
      </c>
      <c r="O42" s="81">
        <f>SUM(O43:O47)</f>
        <v>97500</v>
      </c>
      <c r="P42" s="56">
        <f t="shared" ref="P42" si="31">SUM(P43:P47)</f>
        <v>96000</v>
      </c>
      <c r="Q42" s="56">
        <f t="shared" ref="Q42:R42" si="32">SUM(Q43:Q47)</f>
        <v>96000</v>
      </c>
      <c r="R42" s="56">
        <f t="shared" si="32"/>
        <v>96000</v>
      </c>
      <c r="S42" s="36"/>
      <c r="T42" s="312"/>
    </row>
    <row r="43" spans="1:20" ht="13.2" x14ac:dyDescent="0.25">
      <c r="A43" s="5">
        <v>41</v>
      </c>
      <c r="B43" s="203">
        <v>635001</v>
      </c>
      <c r="C43" s="5" t="s">
        <v>77</v>
      </c>
      <c r="D43" s="93"/>
      <c r="E43" s="93"/>
      <c r="F43" s="93">
        <v>144</v>
      </c>
      <c r="G43" s="98">
        <v>620</v>
      </c>
      <c r="H43" s="98"/>
      <c r="I43" s="98"/>
      <c r="J43" s="98">
        <v>0</v>
      </c>
      <c r="K43" s="98"/>
      <c r="L43" s="98"/>
      <c r="M43" s="79">
        <v>500</v>
      </c>
      <c r="N43" s="331">
        <v>500</v>
      </c>
      <c r="O43" s="79">
        <v>500</v>
      </c>
      <c r="P43" s="51">
        <v>500</v>
      </c>
      <c r="Q43" s="51">
        <v>500</v>
      </c>
      <c r="R43" s="51">
        <v>500</v>
      </c>
      <c r="S43" s="36"/>
      <c r="T43" s="312"/>
    </row>
    <row r="44" spans="1:20" ht="13.2" x14ac:dyDescent="0.25">
      <c r="A44" s="5">
        <v>41</v>
      </c>
      <c r="B44" s="203">
        <v>635002</v>
      </c>
      <c r="C44" s="5" t="s">
        <v>78</v>
      </c>
      <c r="D44" s="93"/>
      <c r="E44" s="93"/>
      <c r="F44" s="93">
        <v>184</v>
      </c>
      <c r="G44" s="98"/>
      <c r="H44" s="98"/>
      <c r="I44" s="98">
        <v>47</v>
      </c>
      <c r="J44" s="98">
        <v>667</v>
      </c>
      <c r="K44" s="98">
        <v>810</v>
      </c>
      <c r="L44" s="98"/>
      <c r="M44" s="79">
        <v>1000</v>
      </c>
      <c r="N44" s="331">
        <v>1000</v>
      </c>
      <c r="O44" s="79">
        <v>1000</v>
      </c>
      <c r="P44" s="51">
        <v>1000</v>
      </c>
      <c r="Q44" s="51">
        <v>1000</v>
      </c>
      <c r="R44" s="51">
        <v>1000</v>
      </c>
      <c r="S44" s="36"/>
      <c r="T44" s="312"/>
    </row>
    <row r="45" spans="1:20" ht="13.2" x14ac:dyDescent="0.25">
      <c r="A45" s="5">
        <v>41</v>
      </c>
      <c r="B45" s="203">
        <v>635004</v>
      </c>
      <c r="C45" s="5" t="s">
        <v>79</v>
      </c>
      <c r="D45" s="93">
        <v>3625</v>
      </c>
      <c r="E45" s="93">
        <v>3860</v>
      </c>
      <c r="F45" s="93">
        <v>4207</v>
      </c>
      <c r="G45" s="98">
        <v>4708</v>
      </c>
      <c r="H45" s="98">
        <v>2213</v>
      </c>
      <c r="I45" s="98">
        <v>2862</v>
      </c>
      <c r="J45" s="98">
        <v>4538</v>
      </c>
      <c r="K45" s="98">
        <v>5840</v>
      </c>
      <c r="L45" s="98">
        <v>9194</v>
      </c>
      <c r="M45" s="79">
        <v>8000</v>
      </c>
      <c r="N45" s="331">
        <v>8000</v>
      </c>
      <c r="O45" s="79">
        <v>5000</v>
      </c>
      <c r="P45" s="51">
        <v>2000</v>
      </c>
      <c r="Q45" s="51">
        <v>2000</v>
      </c>
      <c r="R45" s="51">
        <v>2000</v>
      </c>
      <c r="S45" s="36"/>
      <c r="T45" s="312"/>
    </row>
    <row r="46" spans="1:20" ht="13.2" x14ac:dyDescent="0.25">
      <c r="A46" s="5">
        <v>41</v>
      </c>
      <c r="B46" s="203">
        <v>635005</v>
      </c>
      <c r="C46" s="5" t="s">
        <v>236</v>
      </c>
      <c r="D46" s="93">
        <v>19207</v>
      </c>
      <c r="E46" s="93">
        <v>19463</v>
      </c>
      <c r="F46" s="93">
        <v>28975</v>
      </c>
      <c r="G46" s="98">
        <v>33024</v>
      </c>
      <c r="H46" s="98">
        <v>27987</v>
      </c>
      <c r="I46" s="98">
        <v>36000</v>
      </c>
      <c r="J46" s="98">
        <v>48172</v>
      </c>
      <c r="K46" s="98">
        <v>86545</v>
      </c>
      <c r="L46" s="98">
        <v>79260</v>
      </c>
      <c r="M46" s="79">
        <v>90000</v>
      </c>
      <c r="N46" s="331">
        <v>90000</v>
      </c>
      <c r="O46" s="79">
        <v>90000</v>
      </c>
      <c r="P46" s="51">
        <v>90000</v>
      </c>
      <c r="Q46" s="51">
        <v>90000</v>
      </c>
      <c r="R46" s="51">
        <v>90000</v>
      </c>
      <c r="S46" s="36"/>
      <c r="T46" s="312"/>
    </row>
    <row r="47" spans="1:20" ht="13.2" x14ac:dyDescent="0.25">
      <c r="A47" s="5">
        <v>41</v>
      </c>
      <c r="B47" s="203">
        <v>635006</v>
      </c>
      <c r="C47" s="5" t="s">
        <v>81</v>
      </c>
      <c r="D47" s="93">
        <v>420</v>
      </c>
      <c r="E47" s="93">
        <v>66</v>
      </c>
      <c r="F47" s="93"/>
      <c r="G47" s="98">
        <v>1023</v>
      </c>
      <c r="H47" s="98">
        <v>1323</v>
      </c>
      <c r="I47" s="98">
        <v>6292</v>
      </c>
      <c r="J47" s="98">
        <v>4958</v>
      </c>
      <c r="K47" s="98"/>
      <c r="L47" s="98"/>
      <c r="M47" s="79">
        <v>1000</v>
      </c>
      <c r="N47" s="331">
        <v>1000</v>
      </c>
      <c r="O47" s="79">
        <v>1000</v>
      </c>
      <c r="P47" s="51">
        <v>2500</v>
      </c>
      <c r="Q47" s="51">
        <v>2500</v>
      </c>
      <c r="R47" s="51">
        <v>2500</v>
      </c>
      <c r="S47" s="36"/>
      <c r="T47" s="312"/>
    </row>
    <row r="48" spans="1:20" ht="13.2" x14ac:dyDescent="0.25">
      <c r="A48" s="4">
        <v>41</v>
      </c>
      <c r="B48" s="202">
        <v>636</v>
      </c>
      <c r="C48" s="4" t="s">
        <v>82</v>
      </c>
      <c r="D48" s="93">
        <f t="shared" ref="D48:F48" si="33">SUM(D49)</f>
        <v>0</v>
      </c>
      <c r="E48" s="90">
        <f t="shared" si="33"/>
        <v>723</v>
      </c>
      <c r="F48" s="90">
        <f t="shared" si="33"/>
        <v>965</v>
      </c>
      <c r="G48" s="92">
        <f>SUM(G49)</f>
        <v>483</v>
      </c>
      <c r="H48" s="92">
        <f>SUM(H49)</f>
        <v>725</v>
      </c>
      <c r="I48" s="92">
        <v>965</v>
      </c>
      <c r="J48" s="92">
        <f t="shared" ref="J48:R48" si="34">SUM(J49)</f>
        <v>965</v>
      </c>
      <c r="K48" s="92">
        <f>SUM(K49)</f>
        <v>964</v>
      </c>
      <c r="L48" s="92">
        <f>SUM(L49)</f>
        <v>965</v>
      </c>
      <c r="M48" s="81">
        <f>SUM(M49)</f>
        <v>1000</v>
      </c>
      <c r="N48" s="330">
        <f>SUM(N49)</f>
        <v>1000</v>
      </c>
      <c r="O48" s="81">
        <f>SUM(O49)</f>
        <v>1000</v>
      </c>
      <c r="P48" s="56">
        <f t="shared" si="34"/>
        <v>1000</v>
      </c>
      <c r="Q48" s="56">
        <f t="shared" si="34"/>
        <v>1000</v>
      </c>
      <c r="R48" s="56">
        <f t="shared" si="34"/>
        <v>1000</v>
      </c>
      <c r="S48" s="36"/>
      <c r="T48" s="312"/>
    </row>
    <row r="49" spans="1:20" ht="13.2" x14ac:dyDescent="0.25">
      <c r="A49" s="5">
        <v>41</v>
      </c>
      <c r="B49" s="203">
        <v>636001</v>
      </c>
      <c r="C49" s="5" t="s">
        <v>83</v>
      </c>
      <c r="D49" s="98">
        <v>0</v>
      </c>
      <c r="E49" s="98">
        <v>723</v>
      </c>
      <c r="F49" s="98">
        <v>965</v>
      </c>
      <c r="G49" s="98">
        <v>483</v>
      </c>
      <c r="H49" s="98">
        <v>725</v>
      </c>
      <c r="I49" s="98">
        <v>965</v>
      </c>
      <c r="J49" s="98">
        <v>965</v>
      </c>
      <c r="K49" s="98">
        <v>964</v>
      </c>
      <c r="L49" s="98">
        <v>965</v>
      </c>
      <c r="M49" s="79">
        <v>1000</v>
      </c>
      <c r="N49" s="331">
        <v>1000</v>
      </c>
      <c r="O49" s="79">
        <v>1000</v>
      </c>
      <c r="P49" s="51">
        <v>1000</v>
      </c>
      <c r="Q49" s="51">
        <v>1000</v>
      </c>
      <c r="R49" s="51">
        <v>1000</v>
      </c>
      <c r="S49" s="36"/>
      <c r="T49" s="312"/>
    </row>
    <row r="50" spans="1:20" ht="13.2" x14ac:dyDescent="0.25">
      <c r="A50" s="4">
        <v>41</v>
      </c>
      <c r="B50" s="202">
        <v>637</v>
      </c>
      <c r="C50" s="4" t="s">
        <v>84</v>
      </c>
      <c r="D50" s="92">
        <f>SUM(D51:D66)</f>
        <v>186683</v>
      </c>
      <c r="E50" s="92">
        <f>SUM(E51:E69)</f>
        <v>164662</v>
      </c>
      <c r="F50" s="92">
        <f>SUM(F51:F69)</f>
        <v>196689</v>
      </c>
      <c r="G50" s="92">
        <f>SUM(G51:G69)</f>
        <v>183276</v>
      </c>
      <c r="H50" s="92">
        <f>SUM(H51:H69)</f>
        <v>222399</v>
      </c>
      <c r="I50" s="92">
        <v>187592</v>
      </c>
      <c r="J50" s="92">
        <f>SUM(J51:J69)</f>
        <v>207552</v>
      </c>
      <c r="K50" s="92">
        <f>SUM(K51:K69)</f>
        <v>220838</v>
      </c>
      <c r="L50" s="92">
        <f>SUM(L51:L70)</f>
        <v>282957</v>
      </c>
      <c r="M50" s="81">
        <f>SUM(M51:M70)</f>
        <v>307125</v>
      </c>
      <c r="N50" s="330">
        <f>SUM(N51:N70)</f>
        <v>315919</v>
      </c>
      <c r="O50" s="81">
        <f>SUM(O51:O70)</f>
        <v>306919</v>
      </c>
      <c r="P50" s="56">
        <f>SUM(P51:P69)</f>
        <v>479076</v>
      </c>
      <c r="Q50" s="56">
        <f>SUM(Q51:Q69)</f>
        <v>316076</v>
      </c>
      <c r="R50" s="56">
        <f>SUM(R51:R69)</f>
        <v>316076</v>
      </c>
      <c r="S50" s="36"/>
      <c r="T50" s="312"/>
    </row>
    <row r="51" spans="1:20" ht="13.2" x14ac:dyDescent="0.25">
      <c r="A51" s="5">
        <v>41</v>
      </c>
      <c r="B51" s="203">
        <v>637001</v>
      </c>
      <c r="C51" s="5" t="s">
        <v>85</v>
      </c>
      <c r="D51" s="93">
        <v>7370</v>
      </c>
      <c r="E51" s="93">
        <v>6977</v>
      </c>
      <c r="F51" s="93">
        <v>7444</v>
      </c>
      <c r="G51" s="98">
        <v>4311</v>
      </c>
      <c r="H51" s="98">
        <v>8342</v>
      </c>
      <c r="I51" s="98">
        <v>2235</v>
      </c>
      <c r="J51" s="98">
        <v>7725</v>
      </c>
      <c r="K51" s="98">
        <v>8752</v>
      </c>
      <c r="L51" s="98">
        <v>11766</v>
      </c>
      <c r="M51" s="79">
        <v>12000</v>
      </c>
      <c r="N51" s="331">
        <v>12000</v>
      </c>
      <c r="O51" s="79">
        <v>12000</v>
      </c>
      <c r="P51" s="51">
        <v>12000</v>
      </c>
      <c r="Q51" s="51">
        <v>12000</v>
      </c>
      <c r="R51" s="51">
        <v>12000</v>
      </c>
      <c r="S51" s="36"/>
      <c r="T51" s="312"/>
    </row>
    <row r="52" spans="1:20" ht="13.2" x14ac:dyDescent="0.25">
      <c r="A52" s="5">
        <v>41</v>
      </c>
      <c r="B52" s="203">
        <v>637002</v>
      </c>
      <c r="C52" s="5" t="s">
        <v>334</v>
      </c>
      <c r="D52" s="93"/>
      <c r="E52" s="93">
        <v>1426</v>
      </c>
      <c r="F52" s="93"/>
      <c r="G52" s="98"/>
      <c r="H52" s="98">
        <v>0</v>
      </c>
      <c r="I52" s="98" t="s">
        <v>410</v>
      </c>
      <c r="J52" s="98"/>
      <c r="K52" s="98"/>
      <c r="L52" s="98"/>
      <c r="M52" s="79">
        <v>1000</v>
      </c>
      <c r="N52" s="331">
        <v>1000</v>
      </c>
      <c r="O52" s="79">
        <v>1000</v>
      </c>
      <c r="P52" s="51">
        <v>1000</v>
      </c>
      <c r="Q52" s="51">
        <v>1000</v>
      </c>
      <c r="R52" s="51">
        <v>1000</v>
      </c>
      <c r="S52" s="36"/>
      <c r="T52" s="312"/>
    </row>
    <row r="53" spans="1:20" ht="13.2" x14ac:dyDescent="0.25">
      <c r="A53" s="5">
        <v>41</v>
      </c>
      <c r="B53" s="203">
        <v>637003</v>
      </c>
      <c r="C53" s="5" t="s">
        <v>335</v>
      </c>
      <c r="D53" s="93">
        <v>135</v>
      </c>
      <c r="E53" s="93">
        <v>0</v>
      </c>
      <c r="F53" s="93">
        <v>511</v>
      </c>
      <c r="G53" s="98">
        <v>236</v>
      </c>
      <c r="H53" s="98">
        <v>665</v>
      </c>
      <c r="I53" s="98">
        <v>791</v>
      </c>
      <c r="J53" s="98">
        <v>893</v>
      </c>
      <c r="K53" s="98">
        <v>1898</v>
      </c>
      <c r="L53" s="98">
        <v>2034</v>
      </c>
      <c r="M53" s="79">
        <v>2000</v>
      </c>
      <c r="N53" s="331">
        <v>2000</v>
      </c>
      <c r="O53" s="79">
        <v>2000</v>
      </c>
      <c r="P53" s="51">
        <v>2000</v>
      </c>
      <c r="Q53" s="51">
        <v>2000</v>
      </c>
      <c r="R53" s="51">
        <v>2000</v>
      </c>
      <c r="S53" s="36"/>
      <c r="T53" s="312"/>
    </row>
    <row r="54" spans="1:20" ht="13.2" x14ac:dyDescent="0.25">
      <c r="A54" s="5">
        <v>41</v>
      </c>
      <c r="B54" s="203">
        <v>637004</v>
      </c>
      <c r="C54" s="5" t="s">
        <v>119</v>
      </c>
      <c r="D54" s="93">
        <v>14886</v>
      </c>
      <c r="E54" s="93">
        <v>22109</v>
      </c>
      <c r="F54" s="93">
        <v>32137</v>
      </c>
      <c r="G54" s="98">
        <v>20222</v>
      </c>
      <c r="H54" s="98">
        <v>26323</v>
      </c>
      <c r="I54" s="98">
        <v>21745</v>
      </c>
      <c r="J54" s="98">
        <v>30880</v>
      </c>
      <c r="K54" s="98">
        <v>42861</v>
      </c>
      <c r="L54" s="98">
        <v>25274</v>
      </c>
      <c r="M54" s="79">
        <v>60000</v>
      </c>
      <c r="N54" s="331">
        <v>65000</v>
      </c>
      <c r="O54" s="79">
        <v>50000</v>
      </c>
      <c r="P54" s="51">
        <v>40000</v>
      </c>
      <c r="Q54" s="51">
        <v>40000</v>
      </c>
      <c r="R54" s="51">
        <v>40000</v>
      </c>
      <c r="S54" s="313"/>
      <c r="T54" s="312"/>
    </row>
    <row r="55" spans="1:20" ht="13.2" x14ac:dyDescent="0.25">
      <c r="A55" s="5">
        <v>41</v>
      </c>
      <c r="B55" s="203">
        <v>637005</v>
      </c>
      <c r="C55" s="5" t="s">
        <v>347</v>
      </c>
      <c r="D55" s="93">
        <v>55442</v>
      </c>
      <c r="E55" s="93">
        <v>17206</v>
      </c>
      <c r="F55" s="93">
        <v>6240</v>
      </c>
      <c r="G55" s="98">
        <v>2030</v>
      </c>
      <c r="H55" s="98">
        <v>6489</v>
      </c>
      <c r="I55" s="98">
        <v>261</v>
      </c>
      <c r="J55" s="98">
        <v>4320</v>
      </c>
      <c r="K55" s="98"/>
      <c r="L55" s="98">
        <v>9303</v>
      </c>
      <c r="M55" s="79">
        <v>0</v>
      </c>
      <c r="N55" s="331">
        <v>0</v>
      </c>
      <c r="O55" s="79"/>
      <c r="P55" s="51">
        <v>5000</v>
      </c>
      <c r="Q55" s="51">
        <v>5000</v>
      </c>
      <c r="R55" s="51">
        <v>5000</v>
      </c>
      <c r="S55" s="36"/>
      <c r="T55" s="312"/>
    </row>
    <row r="56" spans="1:20" ht="13.2" x14ac:dyDescent="0.25">
      <c r="A56" s="5">
        <v>41</v>
      </c>
      <c r="B56" s="203">
        <v>637005</v>
      </c>
      <c r="C56" s="5" t="s">
        <v>348</v>
      </c>
      <c r="D56" s="93"/>
      <c r="E56" s="93"/>
      <c r="F56" s="93">
        <v>7886</v>
      </c>
      <c r="G56" s="98">
        <v>1704</v>
      </c>
      <c r="H56" s="98">
        <v>3064</v>
      </c>
      <c r="I56" s="98">
        <v>7912</v>
      </c>
      <c r="J56" s="98">
        <v>1616</v>
      </c>
      <c r="K56" s="98">
        <v>6126</v>
      </c>
      <c r="L56" s="98">
        <v>4296</v>
      </c>
      <c r="M56" s="79">
        <v>5000</v>
      </c>
      <c r="N56" s="331">
        <v>5000</v>
      </c>
      <c r="O56" s="79">
        <v>5000</v>
      </c>
      <c r="P56" s="51">
        <v>5000</v>
      </c>
      <c r="Q56" s="51">
        <v>5000</v>
      </c>
      <c r="R56" s="51">
        <v>5000</v>
      </c>
      <c r="S56" s="36"/>
      <c r="T56" s="312"/>
    </row>
    <row r="57" spans="1:20" ht="13.2" x14ac:dyDescent="0.25">
      <c r="A57" s="5">
        <v>41</v>
      </c>
      <c r="B57" s="203">
        <v>637006</v>
      </c>
      <c r="C57" s="5" t="s">
        <v>388</v>
      </c>
      <c r="D57" s="93">
        <v>3243</v>
      </c>
      <c r="E57" s="93"/>
      <c r="F57" s="93"/>
      <c r="G57" s="98"/>
      <c r="H57" s="98">
        <v>1263</v>
      </c>
      <c r="I57" s="98">
        <v>1039</v>
      </c>
      <c r="J57" s="98">
        <v>1274</v>
      </c>
      <c r="K57" s="98">
        <v>1556</v>
      </c>
      <c r="L57" s="98">
        <v>3984</v>
      </c>
      <c r="M57" s="79">
        <v>4000</v>
      </c>
      <c r="N57" s="331">
        <v>4000</v>
      </c>
      <c r="O57" s="79">
        <v>4000</v>
      </c>
      <c r="P57" s="51">
        <v>4000</v>
      </c>
      <c r="Q57" s="51">
        <v>4000</v>
      </c>
      <c r="R57" s="51">
        <v>4000</v>
      </c>
      <c r="S57" s="36"/>
      <c r="T57" s="312"/>
    </row>
    <row r="58" spans="1:20" ht="13.2" x14ac:dyDescent="0.25">
      <c r="A58" s="5">
        <v>41</v>
      </c>
      <c r="B58" s="203">
        <v>637031</v>
      </c>
      <c r="C58" s="5" t="s">
        <v>404</v>
      </c>
      <c r="D58" s="93"/>
      <c r="E58" s="93"/>
      <c r="F58" s="93">
        <v>8175</v>
      </c>
      <c r="G58" s="98"/>
      <c r="H58" s="98">
        <v>5489</v>
      </c>
      <c r="I58" s="98"/>
      <c r="J58" s="98"/>
      <c r="K58" s="98"/>
      <c r="L58" s="98"/>
      <c r="M58" s="79"/>
      <c r="N58" s="331"/>
      <c r="O58" s="79"/>
      <c r="P58" s="51">
        <v>0</v>
      </c>
      <c r="Q58" s="51">
        <v>0</v>
      </c>
      <c r="R58" s="51">
        <v>0</v>
      </c>
      <c r="S58" s="36"/>
      <c r="T58" s="312"/>
    </row>
    <row r="59" spans="1:20" ht="13.2" x14ac:dyDescent="0.25">
      <c r="A59" s="5">
        <v>41</v>
      </c>
      <c r="B59" s="203">
        <v>637011</v>
      </c>
      <c r="C59" s="5" t="s">
        <v>87</v>
      </c>
      <c r="D59" s="93"/>
      <c r="E59" s="93">
        <v>1000</v>
      </c>
      <c r="F59" s="93"/>
      <c r="G59" s="98">
        <v>443</v>
      </c>
      <c r="H59" s="98">
        <v>288</v>
      </c>
      <c r="I59" s="98">
        <v>530</v>
      </c>
      <c r="J59" s="98"/>
      <c r="K59" s="98"/>
      <c r="L59" s="98"/>
      <c r="M59" s="79">
        <v>500</v>
      </c>
      <c r="N59" s="331">
        <v>500</v>
      </c>
      <c r="O59" s="79">
        <v>500</v>
      </c>
      <c r="P59" s="51">
        <v>1000</v>
      </c>
      <c r="Q59" s="51">
        <v>1000</v>
      </c>
      <c r="R59" s="51">
        <v>1000</v>
      </c>
      <c r="S59" s="36"/>
      <c r="T59" s="312"/>
    </row>
    <row r="60" spans="1:20" ht="13.2" x14ac:dyDescent="0.25">
      <c r="A60" s="5">
        <v>41</v>
      </c>
      <c r="B60" s="203">
        <v>637012</v>
      </c>
      <c r="C60" s="5" t="s">
        <v>364</v>
      </c>
      <c r="D60" s="93">
        <v>2184</v>
      </c>
      <c r="E60" s="93"/>
      <c r="F60" s="93">
        <v>1000</v>
      </c>
      <c r="G60" s="98">
        <v>2454</v>
      </c>
      <c r="H60" s="98"/>
      <c r="I60" s="98"/>
      <c r="J60" s="98"/>
      <c r="K60" s="98">
        <v>278</v>
      </c>
      <c r="L60" s="98"/>
      <c r="M60" s="79">
        <v>1000</v>
      </c>
      <c r="N60" s="331">
        <v>1000</v>
      </c>
      <c r="O60" s="79">
        <v>1000</v>
      </c>
      <c r="P60" s="51">
        <v>1500</v>
      </c>
      <c r="Q60" s="51">
        <v>1500</v>
      </c>
      <c r="R60" s="51">
        <v>1500</v>
      </c>
      <c r="S60" s="36"/>
      <c r="T60" s="312"/>
    </row>
    <row r="61" spans="1:20" ht="13.2" x14ac:dyDescent="0.25">
      <c r="A61" s="5">
        <v>41</v>
      </c>
      <c r="B61" s="203" t="s">
        <v>558</v>
      </c>
      <c r="C61" s="5" t="s">
        <v>89</v>
      </c>
      <c r="D61" s="93">
        <v>21220</v>
      </c>
      <c r="E61" s="93">
        <v>23950</v>
      </c>
      <c r="F61" s="93">
        <v>30036</v>
      </c>
      <c r="G61" s="98">
        <v>34860</v>
      </c>
      <c r="H61" s="98">
        <v>36395</v>
      </c>
      <c r="I61" s="98">
        <v>34922</v>
      </c>
      <c r="J61" s="98">
        <v>36586</v>
      </c>
      <c r="K61" s="98">
        <v>40331</v>
      </c>
      <c r="L61" s="98">
        <v>55589</v>
      </c>
      <c r="M61" s="79">
        <v>58080</v>
      </c>
      <c r="N61" s="331">
        <v>58080</v>
      </c>
      <c r="O61" s="79">
        <v>58080</v>
      </c>
      <c r="P61" s="51">
        <v>0</v>
      </c>
      <c r="Q61" s="51">
        <v>72000</v>
      </c>
      <c r="R61" s="51">
        <v>72000</v>
      </c>
      <c r="S61" s="36"/>
      <c r="T61" s="312"/>
    </row>
    <row r="62" spans="1:20" ht="13.2" x14ac:dyDescent="0.25">
      <c r="A62" s="5">
        <v>41</v>
      </c>
      <c r="B62" s="203">
        <v>637015</v>
      </c>
      <c r="C62" s="5" t="s">
        <v>90</v>
      </c>
      <c r="D62" s="93">
        <v>13039</v>
      </c>
      <c r="E62" s="93">
        <v>18706</v>
      </c>
      <c r="F62" s="93">
        <v>21225</v>
      </c>
      <c r="G62" s="98">
        <v>25702</v>
      </c>
      <c r="H62" s="98">
        <v>22993</v>
      </c>
      <c r="I62" s="98">
        <v>22993</v>
      </c>
      <c r="J62" s="98">
        <v>7647</v>
      </c>
      <c r="K62" s="98">
        <v>24655</v>
      </c>
      <c r="L62" s="98">
        <v>24823</v>
      </c>
      <c r="M62" s="79">
        <v>25000</v>
      </c>
      <c r="N62" s="331">
        <v>25000</v>
      </c>
      <c r="O62" s="79">
        <v>25000</v>
      </c>
      <c r="P62" s="51">
        <v>25000</v>
      </c>
      <c r="Q62" s="51">
        <v>25000</v>
      </c>
      <c r="R62" s="51">
        <v>25000</v>
      </c>
      <c r="S62" s="36"/>
      <c r="T62" s="312"/>
    </row>
    <row r="63" spans="1:20" ht="13.2" x14ac:dyDescent="0.25">
      <c r="A63" s="5">
        <v>41</v>
      </c>
      <c r="B63" s="203">
        <v>637016</v>
      </c>
      <c r="C63" s="5" t="s">
        <v>307</v>
      </c>
      <c r="D63" s="93">
        <v>7048</v>
      </c>
      <c r="E63" s="93">
        <v>7512</v>
      </c>
      <c r="F63" s="93">
        <v>9777</v>
      </c>
      <c r="G63" s="98">
        <v>9029</v>
      </c>
      <c r="H63" s="98">
        <v>10688</v>
      </c>
      <c r="I63" s="98">
        <v>11439</v>
      </c>
      <c r="J63" s="98">
        <v>11110</v>
      </c>
      <c r="K63" s="98">
        <v>13659</v>
      </c>
      <c r="L63" s="98">
        <v>16393</v>
      </c>
      <c r="M63" s="79">
        <v>16000</v>
      </c>
      <c r="N63" s="331">
        <v>16000</v>
      </c>
      <c r="O63" s="79">
        <v>16000</v>
      </c>
      <c r="P63" s="51">
        <v>16500</v>
      </c>
      <c r="Q63" s="51">
        <v>16500</v>
      </c>
      <c r="R63" s="51">
        <v>16500</v>
      </c>
      <c r="S63" s="36"/>
      <c r="T63" s="312"/>
    </row>
    <row r="64" spans="1:20" ht="13.2" x14ac:dyDescent="0.25">
      <c r="A64" s="5">
        <v>41</v>
      </c>
      <c r="B64" s="203">
        <v>637026</v>
      </c>
      <c r="C64" s="5" t="s">
        <v>91</v>
      </c>
      <c r="D64" s="93">
        <v>35494</v>
      </c>
      <c r="E64" s="93">
        <v>28653</v>
      </c>
      <c r="F64" s="93">
        <v>33287</v>
      </c>
      <c r="G64" s="98">
        <v>32934</v>
      </c>
      <c r="H64" s="98">
        <v>44294</v>
      </c>
      <c r="I64" s="98">
        <v>41301</v>
      </c>
      <c r="J64" s="98">
        <v>45837</v>
      </c>
      <c r="K64" s="98">
        <v>42775</v>
      </c>
      <c r="L64" s="98">
        <v>53392</v>
      </c>
      <c r="M64" s="79">
        <v>57015</v>
      </c>
      <c r="N64" s="331">
        <v>57015</v>
      </c>
      <c r="O64" s="79">
        <v>57015</v>
      </c>
      <c r="P64" s="51">
        <v>57015</v>
      </c>
      <c r="Q64" s="51">
        <v>57015</v>
      </c>
      <c r="R64" s="51">
        <v>57015</v>
      </c>
      <c r="S64" s="36"/>
      <c r="T64" s="312"/>
    </row>
    <row r="65" spans="1:20" ht="13.2" x14ac:dyDescent="0.25">
      <c r="A65" s="5">
        <v>41</v>
      </c>
      <c r="B65" s="203">
        <v>620</v>
      </c>
      <c r="C65" s="5" t="s">
        <v>349</v>
      </c>
      <c r="D65" s="93">
        <v>10022</v>
      </c>
      <c r="E65" s="93">
        <v>6243</v>
      </c>
      <c r="F65" s="93">
        <v>10961</v>
      </c>
      <c r="G65" s="98"/>
      <c r="H65" s="98">
        <v>13820</v>
      </c>
      <c r="I65" s="98"/>
      <c r="J65" s="98">
        <v>15000</v>
      </c>
      <c r="K65" s="98">
        <v>37346</v>
      </c>
      <c r="L65" s="98"/>
      <c r="M65" s="79">
        <v>19927</v>
      </c>
      <c r="N65" s="331">
        <v>19927</v>
      </c>
      <c r="O65" s="79">
        <v>19927</v>
      </c>
      <c r="P65" s="51">
        <v>20497</v>
      </c>
      <c r="Q65" s="51">
        <v>20497</v>
      </c>
      <c r="R65" s="51">
        <v>20497</v>
      </c>
      <c r="S65" s="36"/>
      <c r="T65" s="312"/>
    </row>
    <row r="66" spans="1:20" ht="13.2" x14ac:dyDescent="0.25">
      <c r="A66" s="5">
        <v>41</v>
      </c>
      <c r="B66" s="203">
        <v>637027</v>
      </c>
      <c r="C66" s="5" t="s">
        <v>252</v>
      </c>
      <c r="D66" s="93">
        <v>16600</v>
      </c>
      <c r="E66" s="93"/>
      <c r="F66" s="93">
        <v>14852</v>
      </c>
      <c r="G66" s="98">
        <v>32240</v>
      </c>
      <c r="H66" s="98">
        <v>29476</v>
      </c>
      <c r="I66" s="98">
        <v>25259</v>
      </c>
      <c r="J66" s="98">
        <v>9162</v>
      </c>
      <c r="K66" s="98"/>
      <c r="L66" s="98">
        <v>44406</v>
      </c>
      <c r="M66" s="79">
        <v>34000</v>
      </c>
      <c r="N66" s="331">
        <v>34000</v>
      </c>
      <c r="O66" s="79">
        <v>40000</v>
      </c>
      <c r="P66" s="51">
        <v>39400</v>
      </c>
      <c r="Q66" s="51">
        <v>39400</v>
      </c>
      <c r="R66" s="51">
        <v>39400</v>
      </c>
      <c r="S66" s="36"/>
      <c r="T66" s="312"/>
    </row>
    <row r="67" spans="1:20" ht="13.2" x14ac:dyDescent="0.25">
      <c r="A67" s="5">
        <v>41</v>
      </c>
      <c r="B67" s="203">
        <v>620</v>
      </c>
      <c r="C67" s="5" t="s">
        <v>294</v>
      </c>
      <c r="D67" s="93"/>
      <c r="E67" s="93">
        <v>30880</v>
      </c>
      <c r="F67" s="93">
        <v>472</v>
      </c>
      <c r="G67" s="98"/>
      <c r="H67" s="98">
        <v>0</v>
      </c>
      <c r="I67" s="98"/>
      <c r="J67" s="98"/>
      <c r="K67" s="98">
        <v>601</v>
      </c>
      <c r="L67" s="98"/>
      <c r="M67" s="79">
        <v>11603</v>
      </c>
      <c r="N67" s="331">
        <v>11603</v>
      </c>
      <c r="O67" s="79">
        <v>11603</v>
      </c>
      <c r="P67" s="51">
        <v>14164</v>
      </c>
      <c r="Q67" s="51">
        <v>14164</v>
      </c>
      <c r="R67" s="51">
        <v>14164</v>
      </c>
      <c r="S67" s="36"/>
      <c r="T67" s="312"/>
    </row>
    <row r="68" spans="1:20" ht="13.2" x14ac:dyDescent="0.25">
      <c r="A68" s="5">
        <v>41</v>
      </c>
      <c r="B68" s="203">
        <v>637035</v>
      </c>
      <c r="C68" s="5" t="s">
        <v>411</v>
      </c>
      <c r="D68" s="93"/>
      <c r="E68" s="93"/>
      <c r="F68" s="93"/>
      <c r="G68" s="98"/>
      <c r="H68" s="98"/>
      <c r="I68" s="98">
        <v>462</v>
      </c>
      <c r="J68" s="98"/>
      <c r="K68" s="98"/>
      <c r="L68" s="98"/>
      <c r="M68" s="79">
        <v>0</v>
      </c>
      <c r="N68" s="331">
        <v>0</v>
      </c>
      <c r="O68" s="79"/>
      <c r="P68" s="51"/>
      <c r="Q68" s="51"/>
      <c r="R68" s="51"/>
      <c r="S68" s="36"/>
      <c r="T68" s="312"/>
    </row>
    <row r="69" spans="1:20" ht="13.2" x14ac:dyDescent="0.25">
      <c r="A69" s="5">
        <v>41</v>
      </c>
      <c r="B69" s="203">
        <v>637004</v>
      </c>
      <c r="C69" s="5" t="s">
        <v>696</v>
      </c>
      <c r="D69" s="93"/>
      <c r="E69" s="93"/>
      <c r="F69" s="93">
        <v>12686</v>
      </c>
      <c r="G69" s="98">
        <v>17111</v>
      </c>
      <c r="H69" s="98">
        <v>12810</v>
      </c>
      <c r="I69" s="98">
        <v>16703</v>
      </c>
      <c r="J69" s="98">
        <v>35502</v>
      </c>
      <c r="K69" s="98"/>
      <c r="L69" s="98">
        <v>19410</v>
      </c>
      <c r="M69" s="79">
        <v>0</v>
      </c>
      <c r="N69" s="331">
        <v>0</v>
      </c>
      <c r="O69" s="79"/>
      <c r="P69" s="51">
        <v>235000</v>
      </c>
      <c r="Q69" s="51">
        <v>0</v>
      </c>
      <c r="R69" s="51">
        <v>0</v>
      </c>
      <c r="S69" s="36"/>
      <c r="T69" s="312"/>
    </row>
    <row r="70" spans="1:20" ht="13.2" x14ac:dyDescent="0.25">
      <c r="A70" s="5">
        <v>111</v>
      </c>
      <c r="B70" s="203" t="s">
        <v>547</v>
      </c>
      <c r="C70" s="5" t="s">
        <v>548</v>
      </c>
      <c r="D70" s="93"/>
      <c r="E70" s="93"/>
      <c r="F70" s="93"/>
      <c r="G70" s="98"/>
      <c r="H70" s="98"/>
      <c r="I70" s="98"/>
      <c r="J70" s="98"/>
      <c r="K70" s="98"/>
      <c r="L70" s="98">
        <v>12287</v>
      </c>
      <c r="M70" s="79">
        <v>0</v>
      </c>
      <c r="N70" s="331">
        <v>3794</v>
      </c>
      <c r="O70" s="79">
        <v>3794</v>
      </c>
      <c r="P70" s="51"/>
      <c r="Q70" s="51"/>
      <c r="R70" s="51"/>
      <c r="S70" s="36"/>
      <c r="T70" s="312"/>
    </row>
    <row r="71" spans="1:20" ht="13.2" x14ac:dyDescent="0.25">
      <c r="A71" s="4">
        <v>41</v>
      </c>
      <c r="B71" s="202">
        <v>642</v>
      </c>
      <c r="C71" s="4" t="s">
        <v>92</v>
      </c>
      <c r="D71" s="90">
        <f t="shared" ref="D71:G71" si="35">SUM(D72:D75)</f>
        <v>18070</v>
      </c>
      <c r="E71" s="90">
        <f t="shared" si="35"/>
        <v>2104</v>
      </c>
      <c r="F71" s="90">
        <f t="shared" si="35"/>
        <v>8105</v>
      </c>
      <c r="G71" s="92">
        <f t="shared" si="35"/>
        <v>29067</v>
      </c>
      <c r="H71" s="92">
        <f>SUM(H72:H75)</f>
        <v>8129</v>
      </c>
      <c r="I71" s="92">
        <f>I72</f>
        <v>3061</v>
      </c>
      <c r="J71" s="92">
        <f t="shared" ref="J71:O71" si="36">SUM(J72:J75)</f>
        <v>11387</v>
      </c>
      <c r="K71" s="92">
        <f t="shared" si="36"/>
        <v>4351</v>
      </c>
      <c r="L71" s="92">
        <f t="shared" si="36"/>
        <v>16721</v>
      </c>
      <c r="M71" s="91">
        <f t="shared" si="36"/>
        <v>2000</v>
      </c>
      <c r="N71" s="337">
        <f t="shared" si="36"/>
        <v>19000</v>
      </c>
      <c r="O71" s="91">
        <f t="shared" si="36"/>
        <v>19000</v>
      </c>
      <c r="P71" s="90">
        <f>SUM(P72:P75)</f>
        <v>73800</v>
      </c>
      <c r="Q71" s="90">
        <f>SUM(Q72:Q73)</f>
        <v>1800</v>
      </c>
      <c r="R71" s="90">
        <f>SUM(R72:R73)</f>
        <v>1800</v>
      </c>
      <c r="S71" s="36"/>
      <c r="T71" s="312"/>
    </row>
    <row r="72" spans="1:20" ht="13.2" x14ac:dyDescent="0.25">
      <c r="A72" s="5">
        <v>41</v>
      </c>
      <c r="B72" s="203">
        <v>642015</v>
      </c>
      <c r="C72" s="5" t="s">
        <v>93</v>
      </c>
      <c r="D72" s="93">
        <v>376</v>
      </c>
      <c r="E72" s="93">
        <v>2104</v>
      </c>
      <c r="F72" s="93">
        <v>2581</v>
      </c>
      <c r="G72" s="98">
        <v>2613</v>
      </c>
      <c r="H72" s="98">
        <v>2145</v>
      </c>
      <c r="I72" s="98">
        <v>3061</v>
      </c>
      <c r="J72" s="98">
        <v>2159</v>
      </c>
      <c r="K72" s="98">
        <v>2042</v>
      </c>
      <c r="L72" s="98">
        <v>2586</v>
      </c>
      <c r="M72" s="79">
        <v>2000</v>
      </c>
      <c r="N72" s="331">
        <v>4000</v>
      </c>
      <c r="O72" s="79">
        <v>4000</v>
      </c>
      <c r="P72" s="51">
        <v>1800</v>
      </c>
      <c r="Q72" s="51">
        <v>1800</v>
      </c>
      <c r="R72" s="51">
        <v>1800</v>
      </c>
      <c r="S72" s="36"/>
      <c r="T72" s="312"/>
    </row>
    <row r="73" spans="1:20" ht="13.2" x14ac:dyDescent="0.25">
      <c r="A73" s="5">
        <v>41</v>
      </c>
      <c r="B73" s="203">
        <v>642012</v>
      </c>
      <c r="C73" s="5" t="s">
        <v>94</v>
      </c>
      <c r="D73" s="100">
        <v>8700</v>
      </c>
      <c r="E73" s="100"/>
      <c r="F73" s="93">
        <v>3369</v>
      </c>
      <c r="G73" s="98">
        <v>23160</v>
      </c>
      <c r="H73" s="98">
        <v>1761</v>
      </c>
      <c r="I73" s="152"/>
      <c r="J73" s="98">
        <v>4038</v>
      </c>
      <c r="K73" s="98">
        <v>2309</v>
      </c>
      <c r="L73" s="98">
        <v>9645</v>
      </c>
      <c r="M73" s="83">
        <v>0</v>
      </c>
      <c r="N73" s="331">
        <v>15000</v>
      </c>
      <c r="O73" s="79">
        <v>15000</v>
      </c>
      <c r="P73" s="52"/>
      <c r="Q73" s="52"/>
      <c r="R73" s="52"/>
      <c r="S73" s="36"/>
      <c r="T73" s="312"/>
    </row>
    <row r="74" spans="1:20" ht="13.2" x14ac:dyDescent="0.25">
      <c r="A74" s="5">
        <v>41</v>
      </c>
      <c r="B74" s="203" t="s">
        <v>558</v>
      </c>
      <c r="C74" s="5" t="s">
        <v>89</v>
      </c>
      <c r="D74" s="100">
        <v>1310</v>
      </c>
      <c r="E74" s="100"/>
      <c r="F74" s="93">
        <v>2155</v>
      </c>
      <c r="G74" s="98"/>
      <c r="H74" s="98"/>
      <c r="I74" s="101"/>
      <c r="J74" s="98">
        <v>5190</v>
      </c>
      <c r="K74" s="98"/>
      <c r="L74" s="98"/>
      <c r="M74" s="83">
        <v>0</v>
      </c>
      <c r="N74" s="332">
        <v>0</v>
      </c>
      <c r="O74" s="83"/>
      <c r="P74" s="51">
        <v>72000</v>
      </c>
      <c r="Q74" s="52"/>
      <c r="R74" s="52"/>
      <c r="S74" s="36"/>
      <c r="T74" s="312"/>
    </row>
    <row r="75" spans="1:20" ht="13.2" x14ac:dyDescent="0.25">
      <c r="A75" s="5">
        <v>41</v>
      </c>
      <c r="B75" s="203">
        <v>642012</v>
      </c>
      <c r="C75" s="5" t="s">
        <v>660</v>
      </c>
      <c r="D75" s="100">
        <v>7684</v>
      </c>
      <c r="E75" s="100"/>
      <c r="F75" s="100"/>
      <c r="G75" s="98">
        <v>3294</v>
      </c>
      <c r="H75" s="98">
        <v>4223</v>
      </c>
      <c r="I75" s="101"/>
      <c r="J75" s="98"/>
      <c r="K75" s="98"/>
      <c r="L75" s="98">
        <v>4490</v>
      </c>
      <c r="M75" s="80"/>
      <c r="N75" s="333"/>
      <c r="O75" s="80"/>
      <c r="P75" s="55">
        <v>0</v>
      </c>
      <c r="Q75" s="52"/>
      <c r="R75" s="52"/>
      <c r="S75" s="36"/>
      <c r="T75" s="312"/>
    </row>
    <row r="76" spans="1:20" ht="13.8" thickBot="1" x14ac:dyDescent="0.3">
      <c r="A76" s="8"/>
      <c r="B76" s="200"/>
      <c r="C76" s="8"/>
      <c r="D76" s="46"/>
      <c r="E76" s="46"/>
      <c r="F76" s="46"/>
      <c r="G76" s="46"/>
      <c r="H76" s="46"/>
      <c r="I76" s="46"/>
      <c r="J76" s="46"/>
      <c r="K76" s="46"/>
      <c r="L76" s="46"/>
      <c r="M76" s="58"/>
      <c r="N76" s="58"/>
      <c r="O76" s="58"/>
      <c r="P76" s="58"/>
      <c r="S76" s="36"/>
      <c r="T76" s="312"/>
    </row>
    <row r="77" spans="1:20" s="192" customFormat="1" ht="30" customHeight="1" x14ac:dyDescent="0.25">
      <c r="A77" s="189"/>
      <c r="B77" s="376" t="s">
        <v>45</v>
      </c>
      <c r="C77" s="376"/>
      <c r="D77" s="190" t="s">
        <v>1</v>
      </c>
      <c r="E77" s="190" t="s">
        <v>1</v>
      </c>
      <c r="F77" s="191" t="s">
        <v>1</v>
      </c>
      <c r="G77" s="191" t="s">
        <v>466</v>
      </c>
      <c r="H77" s="191" t="s">
        <v>467</v>
      </c>
      <c r="I77" s="190" t="s">
        <v>468</v>
      </c>
      <c r="J77" s="190" t="s">
        <v>478</v>
      </c>
      <c r="K77" s="190" t="s">
        <v>535</v>
      </c>
      <c r="L77" s="190" t="s">
        <v>581</v>
      </c>
      <c r="M77" s="78" t="s">
        <v>578</v>
      </c>
      <c r="N77" s="251" t="s">
        <v>579</v>
      </c>
      <c r="O77" s="251" t="s">
        <v>536</v>
      </c>
      <c r="P77" s="251" t="s">
        <v>479</v>
      </c>
      <c r="Q77" s="177" t="s">
        <v>537</v>
      </c>
      <c r="R77" s="177" t="s">
        <v>582</v>
      </c>
      <c r="S77" s="36"/>
      <c r="T77" s="312"/>
    </row>
    <row r="78" spans="1:20" ht="13.2" x14ac:dyDescent="0.25">
      <c r="A78" s="7"/>
      <c r="B78" s="198" t="s">
        <v>95</v>
      </c>
      <c r="C78" s="96" t="s">
        <v>281</v>
      </c>
      <c r="D78" s="66">
        <f t="shared" ref="D78:F78" si="37">SUM(D79:D82)</f>
        <v>5602</v>
      </c>
      <c r="E78" s="66">
        <f t="shared" si="37"/>
        <v>7078</v>
      </c>
      <c r="F78" s="66">
        <f t="shared" si="37"/>
        <v>6861</v>
      </c>
      <c r="G78" s="66">
        <f>SUM(G79:G82)</f>
        <v>10899</v>
      </c>
      <c r="H78" s="66">
        <f>SUM(H79:H82)</f>
        <v>12043</v>
      </c>
      <c r="I78" s="66">
        <f t="shared" ref="I78" si="38">SUM(I79:I82)</f>
        <v>11115</v>
      </c>
      <c r="J78" s="66">
        <f t="shared" ref="J78:O78" si="39">SUM(J79:J82)</f>
        <v>14330</v>
      </c>
      <c r="K78" s="66">
        <f t="shared" si="39"/>
        <v>16271</v>
      </c>
      <c r="L78" s="66">
        <f t="shared" si="39"/>
        <v>15802</v>
      </c>
      <c r="M78" s="61">
        <f t="shared" si="39"/>
        <v>21500</v>
      </c>
      <c r="N78" s="61">
        <f t="shared" si="39"/>
        <v>21500</v>
      </c>
      <c r="O78" s="61">
        <f t="shared" si="39"/>
        <v>15500</v>
      </c>
      <c r="P78" s="61">
        <f t="shared" ref="P78" si="40">SUM(P79:P82)</f>
        <v>22500</v>
      </c>
      <c r="Q78" s="61">
        <f t="shared" ref="Q78:R78" si="41">SUM(Q79:Q82)</f>
        <v>22500</v>
      </c>
      <c r="R78" s="61">
        <f t="shared" si="41"/>
        <v>22500</v>
      </c>
      <c r="S78" s="36"/>
      <c r="T78" s="312"/>
    </row>
    <row r="79" spans="1:20" ht="13.2" x14ac:dyDescent="0.25">
      <c r="A79" s="5">
        <v>41</v>
      </c>
      <c r="B79" s="203">
        <v>637005</v>
      </c>
      <c r="C79" s="5" t="s">
        <v>458</v>
      </c>
      <c r="D79" s="93">
        <v>3607</v>
      </c>
      <c r="E79" s="93">
        <v>3701</v>
      </c>
      <c r="F79" s="93">
        <v>2420</v>
      </c>
      <c r="G79" s="98">
        <v>4936</v>
      </c>
      <c r="H79" s="98">
        <v>3779</v>
      </c>
      <c r="I79" s="98">
        <v>3703</v>
      </c>
      <c r="J79" s="98">
        <v>3661</v>
      </c>
      <c r="K79" s="79">
        <v>3758</v>
      </c>
      <c r="L79" s="79">
        <v>3777</v>
      </c>
      <c r="M79" s="79">
        <v>4500</v>
      </c>
      <c r="N79" s="331">
        <v>4500</v>
      </c>
      <c r="O79" s="79">
        <v>4500</v>
      </c>
      <c r="P79" s="51">
        <v>4500</v>
      </c>
      <c r="Q79" s="51">
        <v>4500</v>
      </c>
      <c r="R79" s="51">
        <v>4500</v>
      </c>
      <c r="S79" s="36"/>
      <c r="T79" s="312"/>
    </row>
    <row r="80" spans="1:20" ht="13.2" x14ac:dyDescent="0.25">
      <c r="A80" s="5">
        <v>41</v>
      </c>
      <c r="B80" s="203">
        <v>637012</v>
      </c>
      <c r="C80" s="5" t="s">
        <v>88</v>
      </c>
      <c r="D80" s="93">
        <v>1751</v>
      </c>
      <c r="E80" s="93">
        <v>2765</v>
      </c>
      <c r="F80" s="93">
        <v>3095</v>
      </c>
      <c r="G80" s="98">
        <v>5222</v>
      </c>
      <c r="H80" s="98">
        <v>5863</v>
      </c>
      <c r="I80" s="98">
        <v>5752</v>
      </c>
      <c r="J80" s="98">
        <v>9260</v>
      </c>
      <c r="K80" s="79">
        <v>11827</v>
      </c>
      <c r="L80" s="79">
        <v>11968</v>
      </c>
      <c r="M80" s="79">
        <v>17000</v>
      </c>
      <c r="N80" s="331">
        <v>17000</v>
      </c>
      <c r="O80" s="79">
        <v>11000</v>
      </c>
      <c r="P80" s="51">
        <v>18000</v>
      </c>
      <c r="Q80" s="51">
        <v>18000</v>
      </c>
      <c r="R80" s="51">
        <v>18000</v>
      </c>
      <c r="S80" s="36"/>
      <c r="T80" s="312"/>
    </row>
    <row r="81" spans="1:20" ht="13.2" x14ac:dyDescent="0.25">
      <c r="A81" s="5">
        <v>41</v>
      </c>
      <c r="B81" s="203">
        <v>637035</v>
      </c>
      <c r="C81" s="5" t="s">
        <v>457</v>
      </c>
      <c r="D81" s="93">
        <v>244</v>
      </c>
      <c r="E81" s="93">
        <v>38</v>
      </c>
      <c r="F81" s="93"/>
      <c r="G81" s="98"/>
      <c r="H81" s="98">
        <v>1907</v>
      </c>
      <c r="I81" s="98">
        <v>1155</v>
      </c>
      <c r="J81" s="98">
        <v>1155</v>
      </c>
      <c r="K81" s="79">
        <v>633</v>
      </c>
      <c r="L81" s="79">
        <v>57</v>
      </c>
      <c r="M81" s="79">
        <v>0</v>
      </c>
      <c r="N81" s="331">
        <v>0</v>
      </c>
      <c r="O81" s="79"/>
      <c r="P81" s="51"/>
      <c r="Q81" s="51"/>
      <c r="R81" s="51"/>
      <c r="S81" s="36"/>
      <c r="T81" s="312"/>
    </row>
    <row r="82" spans="1:20" ht="13.2" x14ac:dyDescent="0.25">
      <c r="A82" s="5">
        <v>41</v>
      </c>
      <c r="B82" s="203">
        <v>651004</v>
      </c>
      <c r="C82" s="5" t="s">
        <v>343</v>
      </c>
      <c r="D82" s="93"/>
      <c r="E82" s="93">
        <v>574</v>
      </c>
      <c r="F82" s="93">
        <v>1346</v>
      </c>
      <c r="G82" s="98">
        <v>741</v>
      </c>
      <c r="H82" s="98">
        <v>494</v>
      </c>
      <c r="I82" s="98">
        <v>505</v>
      </c>
      <c r="J82" s="98">
        <v>254</v>
      </c>
      <c r="K82" s="79">
        <v>53</v>
      </c>
      <c r="L82" s="79">
        <v>0</v>
      </c>
      <c r="M82" s="79">
        <v>0</v>
      </c>
      <c r="N82" s="331">
        <v>0</v>
      </c>
      <c r="O82" s="79"/>
      <c r="P82" s="51"/>
      <c r="Q82" s="51"/>
      <c r="R82" s="51"/>
      <c r="S82" s="36"/>
      <c r="T82" s="312"/>
    </row>
    <row r="83" spans="1:20" ht="13.8" thickBot="1" x14ac:dyDescent="0.3">
      <c r="A83" s="8"/>
      <c r="B83" s="200"/>
      <c r="C83" s="8"/>
      <c r="D83" s="157"/>
      <c r="E83" s="103"/>
      <c r="F83" s="103"/>
      <c r="G83" s="103"/>
      <c r="H83" s="103"/>
      <c r="I83" s="103"/>
      <c r="J83" s="103"/>
      <c r="K83" s="103"/>
      <c r="L83" s="103"/>
      <c r="M83" s="58"/>
      <c r="N83" s="58"/>
      <c r="O83" s="58"/>
      <c r="P83" s="58"/>
      <c r="Q83" s="58"/>
      <c r="R83" s="58"/>
      <c r="S83" s="36"/>
      <c r="T83" s="312"/>
    </row>
    <row r="84" spans="1:20" s="192" customFormat="1" ht="30" customHeight="1" x14ac:dyDescent="0.25">
      <c r="A84" s="189"/>
      <c r="B84" s="376" t="s">
        <v>45</v>
      </c>
      <c r="C84" s="376"/>
      <c r="D84" s="190" t="s">
        <v>1</v>
      </c>
      <c r="E84" s="190" t="s">
        <v>1</v>
      </c>
      <c r="F84" s="191" t="s">
        <v>1</v>
      </c>
      <c r="G84" s="191" t="s">
        <v>466</v>
      </c>
      <c r="H84" s="191" t="s">
        <v>467</v>
      </c>
      <c r="I84" s="190" t="s">
        <v>468</v>
      </c>
      <c r="J84" s="190" t="s">
        <v>478</v>
      </c>
      <c r="K84" s="190" t="s">
        <v>535</v>
      </c>
      <c r="L84" s="190" t="s">
        <v>581</v>
      </c>
      <c r="M84" s="78" t="s">
        <v>578</v>
      </c>
      <c r="N84" s="251" t="s">
        <v>579</v>
      </c>
      <c r="O84" s="251" t="s">
        <v>536</v>
      </c>
      <c r="P84" s="251" t="s">
        <v>479</v>
      </c>
      <c r="Q84" s="177" t="s">
        <v>537</v>
      </c>
      <c r="R84" s="177" t="s">
        <v>582</v>
      </c>
      <c r="S84" s="36"/>
      <c r="T84" s="312"/>
    </row>
    <row r="85" spans="1:20" ht="13.2" x14ac:dyDescent="0.25">
      <c r="A85" s="7"/>
      <c r="B85" s="198" t="s">
        <v>96</v>
      </c>
      <c r="C85" s="96" t="s">
        <v>310</v>
      </c>
      <c r="D85" s="66">
        <f>D86+D91+D100+D103</f>
        <v>18809</v>
      </c>
      <c r="E85" s="66">
        <f t="shared" ref="E85:H85" si="42">E86+E91+E100+E103</f>
        <v>19770</v>
      </c>
      <c r="F85" s="66">
        <f t="shared" si="42"/>
        <v>20917</v>
      </c>
      <c r="G85" s="66">
        <f t="shared" si="42"/>
        <v>41942</v>
      </c>
      <c r="H85" s="66">
        <f t="shared" si="42"/>
        <v>37289</v>
      </c>
      <c r="I85" s="66">
        <f t="shared" ref="I85" si="43">I86+I91+I100+I103</f>
        <v>33894</v>
      </c>
      <c r="J85" s="111">
        <f t="shared" ref="J85:O85" si="44">J86+J91+J100+J103</f>
        <v>37217</v>
      </c>
      <c r="K85" s="111">
        <f t="shared" si="44"/>
        <v>38410</v>
      </c>
      <c r="L85" s="111">
        <f t="shared" si="44"/>
        <v>43309</v>
      </c>
      <c r="M85" s="111">
        <f t="shared" si="44"/>
        <v>45077</v>
      </c>
      <c r="N85" s="111">
        <f t="shared" si="44"/>
        <v>45077</v>
      </c>
      <c r="O85" s="111">
        <f t="shared" si="44"/>
        <v>48077</v>
      </c>
      <c r="P85" s="111">
        <f t="shared" ref="P85" si="45">P86+P91+P100+P103</f>
        <v>51202</v>
      </c>
      <c r="Q85" s="111">
        <f t="shared" ref="Q85:R85" si="46">Q86+Q91+Q100+Q103</f>
        <v>52518</v>
      </c>
      <c r="R85" s="111">
        <f t="shared" si="46"/>
        <v>53887</v>
      </c>
      <c r="S85" s="36"/>
      <c r="T85" s="312"/>
    </row>
    <row r="86" spans="1:20" ht="13.2" x14ac:dyDescent="0.25">
      <c r="A86" s="4">
        <v>41</v>
      </c>
      <c r="B86" s="202">
        <v>610</v>
      </c>
      <c r="C86" s="4" t="s">
        <v>97</v>
      </c>
      <c r="D86" s="92">
        <f t="shared" ref="D86:F86" si="47">SUM(D87:D90)</f>
        <v>13434</v>
      </c>
      <c r="E86" s="92">
        <f t="shared" si="47"/>
        <v>13474</v>
      </c>
      <c r="F86" s="92">
        <f t="shared" si="47"/>
        <v>14184</v>
      </c>
      <c r="G86" s="92">
        <f>SUM(G87:G90)</f>
        <v>16157</v>
      </c>
      <c r="H86" s="92">
        <f>SUM(H87:H90)</f>
        <v>16640</v>
      </c>
      <c r="I86" s="92">
        <v>17136</v>
      </c>
      <c r="J86" s="92">
        <f t="shared" ref="J86:O86" si="48">SUM(J87:J90)</f>
        <v>19253</v>
      </c>
      <c r="K86" s="92">
        <f t="shared" si="48"/>
        <v>19930</v>
      </c>
      <c r="L86" s="92">
        <f t="shared" si="48"/>
        <v>22418</v>
      </c>
      <c r="M86" s="82">
        <f t="shared" si="48"/>
        <v>23190</v>
      </c>
      <c r="N86" s="335">
        <f t="shared" si="48"/>
        <v>23190</v>
      </c>
      <c r="O86" s="82">
        <f t="shared" si="48"/>
        <v>23190</v>
      </c>
      <c r="P86" s="53">
        <f t="shared" ref="P86" si="49">SUM(P87:P90)</f>
        <v>24198</v>
      </c>
      <c r="Q86" s="53">
        <f t="shared" ref="Q86:R86" si="50">SUM(Q87:Q90)</f>
        <v>25166</v>
      </c>
      <c r="R86" s="53">
        <f t="shared" si="50"/>
        <v>26173</v>
      </c>
      <c r="S86" s="36"/>
      <c r="T86" s="312"/>
    </row>
    <row r="87" spans="1:20" ht="13.2" x14ac:dyDescent="0.25">
      <c r="A87" s="5">
        <v>41</v>
      </c>
      <c r="B87" s="203">
        <v>611</v>
      </c>
      <c r="C87" s="5" t="s">
        <v>48</v>
      </c>
      <c r="D87" s="93">
        <v>7514</v>
      </c>
      <c r="E87" s="93">
        <v>6983</v>
      </c>
      <c r="F87" s="93">
        <v>8312</v>
      </c>
      <c r="G87" s="98">
        <v>8090</v>
      </c>
      <c r="H87" s="98">
        <v>8208</v>
      </c>
      <c r="I87" s="153">
        <v>10226</v>
      </c>
      <c r="J87" s="153">
        <v>10037</v>
      </c>
      <c r="K87" s="153">
        <v>11787</v>
      </c>
      <c r="L87" s="153">
        <v>11158</v>
      </c>
      <c r="M87" s="94">
        <v>23190</v>
      </c>
      <c r="N87" s="336">
        <v>23190</v>
      </c>
      <c r="O87" s="94">
        <v>23190</v>
      </c>
      <c r="P87" s="98">
        <v>24198</v>
      </c>
      <c r="Q87" s="98">
        <v>25166</v>
      </c>
      <c r="R87" s="98">
        <v>26173</v>
      </c>
      <c r="S87" s="36"/>
      <c r="T87" s="312"/>
    </row>
    <row r="88" spans="1:20" ht="13.2" x14ac:dyDescent="0.25">
      <c r="A88" s="5">
        <v>41</v>
      </c>
      <c r="B88" s="203">
        <v>612</v>
      </c>
      <c r="C88" s="5" t="s">
        <v>49</v>
      </c>
      <c r="D88" s="93">
        <v>2550</v>
      </c>
      <c r="E88" s="93">
        <v>2636</v>
      </c>
      <c r="F88" s="93">
        <v>2756</v>
      </c>
      <c r="G88" s="98">
        <v>3709</v>
      </c>
      <c r="H88" s="98">
        <v>3750</v>
      </c>
      <c r="I88" s="98">
        <v>3715</v>
      </c>
      <c r="J88" s="98">
        <v>4783</v>
      </c>
      <c r="K88" s="98">
        <v>4134</v>
      </c>
      <c r="L88" s="98">
        <v>5181</v>
      </c>
      <c r="M88" s="80"/>
      <c r="N88" s="333"/>
      <c r="O88" s="80"/>
      <c r="P88" s="84"/>
      <c r="Q88" s="84"/>
      <c r="R88" s="84"/>
      <c r="S88" s="36"/>
      <c r="T88" s="312"/>
    </row>
    <row r="89" spans="1:20" ht="13.2" x14ac:dyDescent="0.25">
      <c r="A89" s="5">
        <v>41</v>
      </c>
      <c r="B89" s="203">
        <v>614</v>
      </c>
      <c r="C89" s="5" t="s">
        <v>51</v>
      </c>
      <c r="D89" s="93">
        <v>2231</v>
      </c>
      <c r="E89" s="93">
        <v>2447</v>
      </c>
      <c r="F89" s="93">
        <v>2108</v>
      </c>
      <c r="G89" s="98">
        <v>2070</v>
      </c>
      <c r="H89" s="98">
        <v>2735</v>
      </c>
      <c r="I89" s="98">
        <v>1906</v>
      </c>
      <c r="J89" s="98">
        <v>3058</v>
      </c>
      <c r="K89" s="98">
        <v>2190</v>
      </c>
      <c r="L89" s="98">
        <v>3746</v>
      </c>
      <c r="M89" s="80"/>
      <c r="N89" s="333"/>
      <c r="O89" s="80"/>
      <c r="P89" s="84"/>
      <c r="Q89" s="84"/>
      <c r="R89" s="84"/>
      <c r="S89" s="36"/>
      <c r="T89" s="312"/>
    </row>
    <row r="90" spans="1:20" ht="13.2" x14ac:dyDescent="0.25">
      <c r="A90" s="5">
        <v>41</v>
      </c>
      <c r="B90" s="203">
        <v>615</v>
      </c>
      <c r="C90" s="5" t="s">
        <v>52</v>
      </c>
      <c r="D90" s="93">
        <v>1139</v>
      </c>
      <c r="E90" s="93">
        <v>1408</v>
      </c>
      <c r="F90" s="93">
        <v>1008</v>
      </c>
      <c r="G90" s="98">
        <v>2288</v>
      </c>
      <c r="H90" s="98">
        <v>1947</v>
      </c>
      <c r="I90" s="98">
        <v>1289</v>
      </c>
      <c r="J90" s="98">
        <v>1375</v>
      </c>
      <c r="K90" s="98">
        <v>1819</v>
      </c>
      <c r="L90" s="98">
        <v>2333</v>
      </c>
      <c r="M90" s="80"/>
      <c r="N90" s="333"/>
      <c r="O90" s="80"/>
      <c r="P90" s="84"/>
      <c r="Q90" s="84"/>
      <c r="R90" s="84"/>
      <c r="S90" s="36"/>
      <c r="T90" s="312"/>
    </row>
    <row r="91" spans="1:20" ht="13.2" x14ac:dyDescent="0.25">
      <c r="A91" s="4">
        <v>41</v>
      </c>
      <c r="B91" s="202">
        <v>620</v>
      </c>
      <c r="C91" s="4" t="s">
        <v>53</v>
      </c>
      <c r="D91" s="90">
        <f t="shared" ref="D91:F91" si="51">SUM(D92:D99)</f>
        <v>4713</v>
      </c>
      <c r="E91" s="90">
        <f t="shared" si="51"/>
        <v>4889</v>
      </c>
      <c r="F91" s="90">
        <f t="shared" si="51"/>
        <v>5313</v>
      </c>
      <c r="G91" s="92">
        <f>SUM(G92:G99)</f>
        <v>5725</v>
      </c>
      <c r="H91" s="92">
        <f>SUM(H92:H99)</f>
        <v>6605</v>
      </c>
      <c r="I91" s="92">
        <v>6338</v>
      </c>
      <c r="J91" s="92">
        <f>SUM(J92:J99)</f>
        <v>7412</v>
      </c>
      <c r="K91" s="92">
        <f>SUM(K92:K99)</f>
        <v>7703</v>
      </c>
      <c r="L91" s="92">
        <f>SUM(L92:L99)</f>
        <v>8441</v>
      </c>
      <c r="M91" s="82">
        <f>SUM(M92:M98)</f>
        <v>8105</v>
      </c>
      <c r="N91" s="335">
        <f>SUM(N92:N98)</f>
        <v>8105</v>
      </c>
      <c r="O91" s="82">
        <f>SUM(O92:O99)</f>
        <v>8105</v>
      </c>
      <c r="P91" s="105">
        <f t="shared" ref="P91" si="52">SUM(P92:P99)</f>
        <v>8699</v>
      </c>
      <c r="Q91" s="105">
        <f t="shared" ref="Q91:R91" si="53">SUM(Q92:Q99)</f>
        <v>9047</v>
      </c>
      <c r="R91" s="105">
        <f t="shared" si="53"/>
        <v>9409</v>
      </c>
      <c r="S91" s="36"/>
      <c r="T91" s="312"/>
    </row>
    <row r="92" spans="1:20" ht="13.2" x14ac:dyDescent="0.25">
      <c r="A92" s="5">
        <v>41</v>
      </c>
      <c r="B92" s="203" t="s">
        <v>54</v>
      </c>
      <c r="C92" s="5" t="s">
        <v>55</v>
      </c>
      <c r="D92" s="98">
        <v>1389</v>
      </c>
      <c r="E92" s="98">
        <v>1478</v>
      </c>
      <c r="F92" s="98">
        <v>1900</v>
      </c>
      <c r="G92" s="98">
        <v>1901</v>
      </c>
      <c r="H92" s="98">
        <v>2189</v>
      </c>
      <c r="I92" s="153">
        <v>1867</v>
      </c>
      <c r="J92" s="153">
        <v>2356</v>
      </c>
      <c r="K92" s="153">
        <v>2479</v>
      </c>
      <c r="L92" s="153">
        <v>2717</v>
      </c>
      <c r="M92" s="94">
        <v>2319</v>
      </c>
      <c r="N92" s="336">
        <v>2319</v>
      </c>
      <c r="O92" s="94">
        <v>2319</v>
      </c>
      <c r="P92" s="98">
        <v>2662</v>
      </c>
      <c r="Q92" s="98">
        <v>2768</v>
      </c>
      <c r="R92" s="98">
        <v>2879</v>
      </c>
      <c r="S92" s="355">
        <v>11</v>
      </c>
      <c r="T92" s="356">
        <f>R87/100*S92</f>
        <v>2879.03</v>
      </c>
    </row>
    <row r="93" spans="1:20" ht="13.2" x14ac:dyDescent="0.25">
      <c r="A93" s="5">
        <v>41</v>
      </c>
      <c r="B93" s="203">
        <v>625001</v>
      </c>
      <c r="C93" s="5" t="s">
        <v>116</v>
      </c>
      <c r="D93" s="93">
        <v>186</v>
      </c>
      <c r="E93" s="93">
        <v>175</v>
      </c>
      <c r="F93" s="93">
        <v>187</v>
      </c>
      <c r="G93" s="98">
        <v>204</v>
      </c>
      <c r="H93" s="98">
        <v>247</v>
      </c>
      <c r="I93" s="98">
        <v>223</v>
      </c>
      <c r="J93" s="98">
        <v>277</v>
      </c>
      <c r="K93" s="98">
        <v>294</v>
      </c>
      <c r="L93" s="98">
        <v>321</v>
      </c>
      <c r="M93" s="79">
        <v>324</v>
      </c>
      <c r="N93" s="331">
        <v>324</v>
      </c>
      <c r="O93" s="79">
        <v>324</v>
      </c>
      <c r="P93" s="51">
        <v>339</v>
      </c>
      <c r="Q93" s="51">
        <v>352</v>
      </c>
      <c r="R93" s="51">
        <v>366</v>
      </c>
      <c r="S93" s="355">
        <v>1.4</v>
      </c>
      <c r="T93" s="356">
        <f>R87/100*S93</f>
        <v>366.42200000000003</v>
      </c>
    </row>
    <row r="94" spans="1:20" ht="13.2" x14ac:dyDescent="0.25">
      <c r="A94" s="5">
        <v>41</v>
      </c>
      <c r="B94" s="203">
        <v>625002</v>
      </c>
      <c r="C94" s="5" t="s">
        <v>323</v>
      </c>
      <c r="D94" s="93">
        <v>1865</v>
      </c>
      <c r="E94" s="93">
        <v>1923</v>
      </c>
      <c r="F94" s="93">
        <v>1424</v>
      </c>
      <c r="G94" s="98">
        <v>2108</v>
      </c>
      <c r="H94" s="98">
        <v>2478</v>
      </c>
      <c r="I94" s="98">
        <v>2526</v>
      </c>
      <c r="J94" s="98">
        <v>2892</v>
      </c>
      <c r="K94" s="98">
        <v>2938</v>
      </c>
      <c r="L94" s="98">
        <v>3212</v>
      </c>
      <c r="M94" s="79">
        <v>3247</v>
      </c>
      <c r="N94" s="331">
        <v>3247</v>
      </c>
      <c r="O94" s="79">
        <v>3247</v>
      </c>
      <c r="P94" s="51">
        <v>3388</v>
      </c>
      <c r="Q94" s="51">
        <v>3523</v>
      </c>
      <c r="R94" s="51">
        <v>3664</v>
      </c>
      <c r="S94" s="355">
        <v>14</v>
      </c>
      <c r="T94" s="356">
        <f>R87/100*S94</f>
        <v>3664.2200000000003</v>
      </c>
    </row>
    <row r="95" spans="1:20" ht="13.2" x14ac:dyDescent="0.25">
      <c r="A95" s="5">
        <v>41</v>
      </c>
      <c r="B95" s="203">
        <v>625003</v>
      </c>
      <c r="C95" s="5" t="s">
        <v>57</v>
      </c>
      <c r="D95" s="93">
        <v>107</v>
      </c>
      <c r="E95" s="93">
        <v>110</v>
      </c>
      <c r="F95" s="93">
        <v>108</v>
      </c>
      <c r="G95" s="98">
        <v>129</v>
      </c>
      <c r="H95" s="98">
        <v>142</v>
      </c>
      <c r="I95" s="98">
        <v>144</v>
      </c>
      <c r="J95" s="98">
        <v>232</v>
      </c>
      <c r="K95" s="98">
        <v>156</v>
      </c>
      <c r="L95" s="98">
        <v>184</v>
      </c>
      <c r="M95" s="79">
        <v>696</v>
      </c>
      <c r="N95" s="331">
        <v>696</v>
      </c>
      <c r="O95" s="79">
        <v>696</v>
      </c>
      <c r="P95" s="51">
        <v>193</v>
      </c>
      <c r="Q95" s="51">
        <v>202</v>
      </c>
      <c r="R95" s="51">
        <v>209</v>
      </c>
      <c r="S95" s="355">
        <v>0.8</v>
      </c>
      <c r="T95" s="356">
        <f>R87/100*S95</f>
        <v>209.38400000000001</v>
      </c>
    </row>
    <row r="96" spans="1:20" ht="13.2" x14ac:dyDescent="0.25">
      <c r="A96" s="5">
        <v>41</v>
      </c>
      <c r="B96" s="203">
        <v>625004</v>
      </c>
      <c r="C96" s="5" t="s">
        <v>58</v>
      </c>
      <c r="D96" s="93">
        <v>400</v>
      </c>
      <c r="E96" s="93">
        <v>412</v>
      </c>
      <c r="F96" s="93">
        <v>429</v>
      </c>
      <c r="G96" s="98">
        <v>451</v>
      </c>
      <c r="H96" s="98">
        <v>531</v>
      </c>
      <c r="I96" s="98">
        <v>541</v>
      </c>
      <c r="J96" s="98">
        <v>593</v>
      </c>
      <c r="K96" s="98">
        <v>558</v>
      </c>
      <c r="L96" s="98">
        <v>688</v>
      </c>
      <c r="M96" s="79">
        <v>186</v>
      </c>
      <c r="N96" s="331">
        <v>186</v>
      </c>
      <c r="O96" s="79">
        <v>186</v>
      </c>
      <c r="P96" s="51">
        <v>726</v>
      </c>
      <c r="Q96" s="51">
        <v>755</v>
      </c>
      <c r="R96" s="51">
        <v>785</v>
      </c>
      <c r="S96" s="36">
        <v>3</v>
      </c>
      <c r="T96" s="356">
        <f>R87/100*S96</f>
        <v>785.19</v>
      </c>
    </row>
    <row r="97" spans="1:20" ht="13.2" x14ac:dyDescent="0.25">
      <c r="A97" s="5">
        <v>41</v>
      </c>
      <c r="B97" s="203">
        <v>625005</v>
      </c>
      <c r="C97" s="5" t="s">
        <v>59</v>
      </c>
      <c r="D97" s="93">
        <v>133</v>
      </c>
      <c r="E97" s="93">
        <v>138</v>
      </c>
      <c r="F97" s="93">
        <v>585</v>
      </c>
      <c r="G97" s="98">
        <v>162</v>
      </c>
      <c r="H97" s="98">
        <v>177</v>
      </c>
      <c r="I97" s="98">
        <v>180</v>
      </c>
      <c r="J97" s="98">
        <v>197</v>
      </c>
      <c r="K97" s="98">
        <v>281</v>
      </c>
      <c r="L97" s="98">
        <v>229</v>
      </c>
      <c r="M97" s="79">
        <v>231</v>
      </c>
      <c r="N97" s="331">
        <v>231</v>
      </c>
      <c r="O97" s="79">
        <v>231</v>
      </c>
      <c r="P97" s="51">
        <v>242</v>
      </c>
      <c r="Q97" s="51">
        <v>252</v>
      </c>
      <c r="R97" s="51">
        <v>263</v>
      </c>
      <c r="S97" s="355">
        <v>1</v>
      </c>
      <c r="T97" s="356">
        <f>R87/100*S97</f>
        <v>261.73</v>
      </c>
    </row>
    <row r="98" spans="1:20" ht="13.2" x14ac:dyDescent="0.25">
      <c r="A98" s="5">
        <v>41</v>
      </c>
      <c r="B98" s="203">
        <v>625007</v>
      </c>
      <c r="C98" s="5" t="s">
        <v>98</v>
      </c>
      <c r="D98" s="93">
        <v>633</v>
      </c>
      <c r="E98" s="93">
        <v>653</v>
      </c>
      <c r="F98" s="93">
        <v>680</v>
      </c>
      <c r="G98" s="98">
        <v>770</v>
      </c>
      <c r="H98" s="98">
        <v>841</v>
      </c>
      <c r="I98" s="98">
        <v>857</v>
      </c>
      <c r="J98" s="98">
        <v>865</v>
      </c>
      <c r="K98" s="98">
        <v>997</v>
      </c>
      <c r="L98" s="98">
        <v>1090</v>
      </c>
      <c r="M98" s="79">
        <v>1102</v>
      </c>
      <c r="N98" s="331">
        <v>1102</v>
      </c>
      <c r="O98" s="79">
        <v>1102</v>
      </c>
      <c r="P98" s="51">
        <v>1149</v>
      </c>
      <c r="Q98" s="51">
        <v>1195</v>
      </c>
      <c r="R98" s="51">
        <v>1243</v>
      </c>
      <c r="S98" s="355">
        <v>4.75</v>
      </c>
      <c r="T98" s="356">
        <f>R87/100*S98</f>
        <v>1243.2175000000002</v>
      </c>
    </row>
    <row r="99" spans="1:20" ht="13.2" x14ac:dyDescent="0.25">
      <c r="A99" s="5">
        <v>41</v>
      </c>
      <c r="B99" s="203">
        <v>627</v>
      </c>
      <c r="C99" s="5" t="s">
        <v>240</v>
      </c>
      <c r="D99" s="93"/>
      <c r="E99" s="93"/>
      <c r="F99" s="93"/>
      <c r="G99" s="98"/>
      <c r="H99" s="98"/>
      <c r="I99" s="98"/>
      <c r="J99" s="98"/>
      <c r="K99" s="98"/>
      <c r="L99" s="98"/>
      <c r="M99" s="80"/>
      <c r="N99" s="333"/>
      <c r="O99" s="80"/>
      <c r="P99" s="52"/>
      <c r="Q99" s="52"/>
      <c r="R99" s="52"/>
      <c r="S99" s="36"/>
      <c r="T99" s="358">
        <f>SUM(T92:T98)</f>
        <v>9409.1935000000012</v>
      </c>
    </row>
    <row r="100" spans="1:20" ht="13.2" x14ac:dyDescent="0.25">
      <c r="A100" s="4">
        <v>41</v>
      </c>
      <c r="B100" s="202">
        <v>630</v>
      </c>
      <c r="C100" s="4" t="s">
        <v>60</v>
      </c>
      <c r="D100" s="106">
        <f>D101</f>
        <v>662</v>
      </c>
      <c r="E100" s="106">
        <f t="shared" ref="E100:F100" si="54">E101</f>
        <v>411</v>
      </c>
      <c r="F100" s="106">
        <f t="shared" si="54"/>
        <v>320</v>
      </c>
      <c r="G100" s="107">
        <f>SUM(G101)</f>
        <v>1060</v>
      </c>
      <c r="H100" s="107">
        <f>SUM(H101:H102)</f>
        <v>668</v>
      </c>
      <c r="I100" s="107">
        <v>505</v>
      </c>
      <c r="J100" s="107">
        <f t="shared" ref="J100:O100" si="55">SUM(J101:J102)</f>
        <v>637</v>
      </c>
      <c r="K100" s="107">
        <f t="shared" si="55"/>
        <v>862</v>
      </c>
      <c r="L100" s="107">
        <f t="shared" si="55"/>
        <v>1048</v>
      </c>
      <c r="M100" s="81">
        <f t="shared" si="55"/>
        <v>1000</v>
      </c>
      <c r="N100" s="330">
        <f t="shared" si="55"/>
        <v>1000</v>
      </c>
      <c r="O100" s="81">
        <f t="shared" si="55"/>
        <v>4000</v>
      </c>
      <c r="P100" s="56">
        <f>SUM(P101)</f>
        <v>1000</v>
      </c>
      <c r="Q100" s="56">
        <f>SUM(Q101)</f>
        <v>1000</v>
      </c>
      <c r="R100" s="56">
        <f>SUM(R101)</f>
        <v>1000</v>
      </c>
      <c r="S100" s="36"/>
      <c r="T100" s="312"/>
    </row>
    <row r="101" spans="1:20" ht="13.2" x14ac:dyDescent="0.25">
      <c r="A101" s="5">
        <v>41</v>
      </c>
      <c r="B101" s="203">
        <v>632</v>
      </c>
      <c r="C101" s="5" t="s">
        <v>99</v>
      </c>
      <c r="D101" s="93">
        <v>662</v>
      </c>
      <c r="E101" s="93">
        <v>411</v>
      </c>
      <c r="F101" s="93">
        <v>320</v>
      </c>
      <c r="G101" s="98">
        <v>1060</v>
      </c>
      <c r="H101" s="98">
        <v>439</v>
      </c>
      <c r="I101" s="98">
        <v>505</v>
      </c>
      <c r="J101" s="98">
        <v>637</v>
      </c>
      <c r="K101" s="98">
        <v>684</v>
      </c>
      <c r="L101" s="98">
        <v>772</v>
      </c>
      <c r="M101" s="79">
        <v>1000</v>
      </c>
      <c r="N101" s="331">
        <v>1000</v>
      </c>
      <c r="O101" s="79">
        <v>1000</v>
      </c>
      <c r="P101" s="51">
        <v>1000</v>
      </c>
      <c r="Q101" s="51">
        <v>1000</v>
      </c>
      <c r="R101" s="51">
        <v>1000</v>
      </c>
      <c r="S101" s="36"/>
      <c r="T101" s="312"/>
    </row>
    <row r="102" spans="1:20" ht="13.2" x14ac:dyDescent="0.25">
      <c r="A102" s="5">
        <v>41</v>
      </c>
      <c r="B102" s="203">
        <v>637006</v>
      </c>
      <c r="C102" s="5" t="s">
        <v>616</v>
      </c>
      <c r="D102" s="93"/>
      <c r="E102" s="93"/>
      <c r="F102" s="93"/>
      <c r="G102" s="98"/>
      <c r="H102" s="98">
        <v>229</v>
      </c>
      <c r="I102" s="98">
        <v>0</v>
      </c>
      <c r="J102" s="98"/>
      <c r="K102" s="98">
        <v>178</v>
      </c>
      <c r="L102" s="98">
        <v>276</v>
      </c>
      <c r="M102" s="79"/>
      <c r="N102" s="331"/>
      <c r="O102" s="79">
        <v>3000</v>
      </c>
      <c r="P102" s="51"/>
      <c r="Q102" s="51"/>
      <c r="R102" s="51"/>
      <c r="S102" s="36"/>
      <c r="T102" s="312"/>
    </row>
    <row r="103" spans="1:20" ht="13.2" x14ac:dyDescent="0.25">
      <c r="A103" s="9">
        <v>41</v>
      </c>
      <c r="B103" s="204">
        <v>640</v>
      </c>
      <c r="C103" s="9" t="s">
        <v>277</v>
      </c>
      <c r="D103" s="90">
        <f>D104</f>
        <v>0</v>
      </c>
      <c r="E103" s="90">
        <f t="shared" ref="E103:F103" si="56">E104</f>
        <v>996</v>
      </c>
      <c r="F103" s="90">
        <f t="shared" si="56"/>
        <v>1100</v>
      </c>
      <c r="G103" s="92">
        <f>SUM(G104)</f>
        <v>19000</v>
      </c>
      <c r="H103" s="92">
        <f>SUM(H104)</f>
        <v>13376</v>
      </c>
      <c r="I103" s="92">
        <v>9915</v>
      </c>
      <c r="J103" s="92">
        <f t="shared" ref="J103" si="57">SUM(J104)</f>
        <v>9915</v>
      </c>
      <c r="K103" s="92">
        <f t="shared" ref="K103:R103" si="58">SUM(K104)</f>
        <v>9915</v>
      </c>
      <c r="L103" s="92">
        <f t="shared" si="58"/>
        <v>11402</v>
      </c>
      <c r="M103" s="81">
        <f t="shared" si="58"/>
        <v>12782</v>
      </c>
      <c r="N103" s="330">
        <f t="shared" si="58"/>
        <v>12782</v>
      </c>
      <c r="O103" s="81">
        <f t="shared" si="58"/>
        <v>12782</v>
      </c>
      <c r="P103" s="56">
        <f t="shared" si="58"/>
        <v>17305</v>
      </c>
      <c r="Q103" s="56">
        <f t="shared" si="58"/>
        <v>17305</v>
      </c>
      <c r="R103" s="56">
        <f t="shared" si="58"/>
        <v>17305</v>
      </c>
      <c r="S103" s="36"/>
      <c r="T103" s="312"/>
    </row>
    <row r="104" spans="1:20" ht="13.2" x14ac:dyDescent="0.25">
      <c r="A104" s="10">
        <v>41</v>
      </c>
      <c r="B104" s="205">
        <v>641001</v>
      </c>
      <c r="C104" s="10" t="s">
        <v>277</v>
      </c>
      <c r="D104" s="93">
        <v>0</v>
      </c>
      <c r="E104" s="93">
        <v>996</v>
      </c>
      <c r="F104" s="93">
        <v>1100</v>
      </c>
      <c r="G104" s="98">
        <v>19000</v>
      </c>
      <c r="H104" s="98">
        <v>13376</v>
      </c>
      <c r="I104" s="98">
        <v>9915</v>
      </c>
      <c r="J104" s="98">
        <v>9915</v>
      </c>
      <c r="K104" s="98">
        <v>9915</v>
      </c>
      <c r="L104" s="98">
        <v>11402</v>
      </c>
      <c r="M104" s="79">
        <v>12782</v>
      </c>
      <c r="N104" s="331">
        <v>12782</v>
      </c>
      <c r="O104" s="79">
        <v>12782</v>
      </c>
      <c r="P104" s="352">
        <v>17305</v>
      </c>
      <c r="Q104" s="51">
        <v>17305</v>
      </c>
      <c r="R104" s="51">
        <v>17305</v>
      </c>
      <c r="S104" s="36"/>
      <c r="T104" s="312"/>
    </row>
    <row r="105" spans="1:20" ht="13.8" thickBot="1" x14ac:dyDescent="0.3">
      <c r="A105" s="11"/>
      <c r="B105" s="206"/>
      <c r="C105" s="11"/>
      <c r="D105" s="108"/>
      <c r="E105" s="108"/>
      <c r="F105" s="108"/>
      <c r="G105" s="108"/>
      <c r="H105" s="108"/>
      <c r="I105" s="108"/>
      <c r="J105" s="108"/>
      <c r="K105" s="108"/>
      <c r="L105" s="108"/>
      <c r="M105" s="58"/>
      <c r="N105" s="58"/>
      <c r="O105" s="58"/>
      <c r="P105" s="58"/>
      <c r="S105" s="36"/>
      <c r="T105" s="312"/>
    </row>
    <row r="106" spans="1:20" s="192" customFormat="1" ht="22.5" customHeight="1" x14ac:dyDescent="0.25">
      <c r="A106" s="189"/>
      <c r="B106" s="376" t="s">
        <v>45</v>
      </c>
      <c r="C106" s="376"/>
      <c r="D106" s="190" t="s">
        <v>1</v>
      </c>
      <c r="E106" s="190" t="s">
        <v>1</v>
      </c>
      <c r="F106" s="191" t="s">
        <v>1</v>
      </c>
      <c r="G106" s="191" t="s">
        <v>466</v>
      </c>
      <c r="H106" s="191" t="s">
        <v>467</v>
      </c>
      <c r="I106" s="190" t="s">
        <v>468</v>
      </c>
      <c r="J106" s="190" t="s">
        <v>478</v>
      </c>
      <c r="K106" s="190" t="s">
        <v>535</v>
      </c>
      <c r="L106" s="190" t="s">
        <v>581</v>
      </c>
      <c r="M106" s="78" t="s">
        <v>578</v>
      </c>
      <c r="N106" s="251" t="s">
        <v>579</v>
      </c>
      <c r="O106" s="251" t="s">
        <v>536</v>
      </c>
      <c r="P106" s="251" t="s">
        <v>479</v>
      </c>
      <c r="Q106" s="177" t="s">
        <v>537</v>
      </c>
      <c r="R106" s="177" t="s">
        <v>582</v>
      </c>
      <c r="S106" s="36"/>
      <c r="T106" s="312"/>
    </row>
    <row r="107" spans="1:20" ht="22.5" customHeight="1" x14ac:dyDescent="0.25">
      <c r="A107" s="12"/>
      <c r="B107" s="201" t="s">
        <v>100</v>
      </c>
      <c r="C107" s="109" t="s">
        <v>282</v>
      </c>
      <c r="D107" s="111">
        <f t="shared" ref="D107:F107" si="59">SUM(D108:D111)</f>
        <v>2576</v>
      </c>
      <c r="E107" s="111">
        <f t="shared" si="59"/>
        <v>4694</v>
      </c>
      <c r="F107" s="111">
        <f t="shared" si="59"/>
        <v>4209</v>
      </c>
      <c r="G107" s="111">
        <f>SUM(G108:G111)</f>
        <v>4416</v>
      </c>
      <c r="H107" s="111">
        <f>SUM(H108:H111)</f>
        <v>15728</v>
      </c>
      <c r="I107" s="146">
        <f>I108+I109+I110+I111+I112</f>
        <v>19640</v>
      </c>
      <c r="J107" s="111">
        <f t="shared" ref="J107:O107" si="60">SUM(J108:J113)</f>
        <v>35730</v>
      </c>
      <c r="K107" s="111">
        <f t="shared" si="60"/>
        <v>12933</v>
      </c>
      <c r="L107" s="111">
        <f t="shared" si="60"/>
        <v>16665</v>
      </c>
      <c r="M107" s="144">
        <f t="shared" si="60"/>
        <v>0</v>
      </c>
      <c r="N107" s="259">
        <f t="shared" si="60"/>
        <v>21500</v>
      </c>
      <c r="O107" s="259">
        <f t="shared" si="60"/>
        <v>22000</v>
      </c>
      <c r="P107" s="110"/>
      <c r="Q107" s="110"/>
      <c r="R107" s="110"/>
      <c r="S107" s="36"/>
      <c r="T107" s="312"/>
    </row>
    <row r="108" spans="1:20" ht="13.2" x14ac:dyDescent="0.25">
      <c r="A108" s="5">
        <v>111</v>
      </c>
      <c r="B108" s="203" t="s">
        <v>260</v>
      </c>
      <c r="C108" s="5" t="s">
        <v>261</v>
      </c>
      <c r="D108" s="93">
        <v>172</v>
      </c>
      <c r="E108" s="93">
        <v>127</v>
      </c>
      <c r="F108" s="93">
        <v>60</v>
      </c>
      <c r="G108" s="98">
        <v>112</v>
      </c>
      <c r="H108" s="98">
        <v>0</v>
      </c>
      <c r="I108" s="98">
        <v>258</v>
      </c>
      <c r="J108" s="98">
        <v>4934</v>
      </c>
      <c r="K108" s="98">
        <v>271</v>
      </c>
      <c r="L108" s="98">
        <v>428</v>
      </c>
      <c r="M108" s="83">
        <v>0</v>
      </c>
      <c r="N108" s="288"/>
      <c r="O108" s="79"/>
      <c r="P108" s="52"/>
      <c r="Q108" s="52"/>
      <c r="R108" s="52"/>
      <c r="S108" s="36"/>
      <c r="T108" s="312"/>
    </row>
    <row r="109" spans="1:20" ht="13.2" x14ac:dyDescent="0.25">
      <c r="A109" s="5">
        <v>111</v>
      </c>
      <c r="B109" s="203">
        <v>633</v>
      </c>
      <c r="C109" s="5" t="s">
        <v>68</v>
      </c>
      <c r="D109" s="93"/>
      <c r="E109" s="93"/>
      <c r="F109" s="93">
        <v>997</v>
      </c>
      <c r="G109" s="98">
        <v>774</v>
      </c>
      <c r="H109" s="98">
        <v>2387</v>
      </c>
      <c r="I109" s="98">
        <v>1687</v>
      </c>
      <c r="J109" s="98">
        <v>2326</v>
      </c>
      <c r="K109" s="98">
        <v>12662</v>
      </c>
      <c r="L109" s="98">
        <v>16237</v>
      </c>
      <c r="M109" s="83">
        <v>0</v>
      </c>
      <c r="N109" s="288"/>
      <c r="O109" s="79"/>
      <c r="P109" s="52"/>
      <c r="Q109" s="52"/>
      <c r="R109" s="52"/>
      <c r="S109" s="36"/>
      <c r="T109" s="312"/>
    </row>
    <row r="110" spans="1:20" ht="13.2" x14ac:dyDescent="0.25">
      <c r="A110" s="5">
        <v>111</v>
      </c>
      <c r="B110" s="203">
        <v>637004</v>
      </c>
      <c r="C110" s="5" t="s">
        <v>103</v>
      </c>
      <c r="D110" s="93">
        <v>2404</v>
      </c>
      <c r="E110" s="93">
        <v>2092</v>
      </c>
      <c r="F110" s="93">
        <v>83</v>
      </c>
      <c r="G110" s="98">
        <v>593</v>
      </c>
      <c r="H110" s="98">
        <v>4473</v>
      </c>
      <c r="I110" s="98">
        <v>1160</v>
      </c>
      <c r="J110" s="98">
        <v>478</v>
      </c>
      <c r="K110" s="98"/>
      <c r="L110" s="98"/>
      <c r="M110" s="83">
        <v>0</v>
      </c>
      <c r="N110" s="288">
        <v>21500</v>
      </c>
      <c r="O110" s="79">
        <v>22000</v>
      </c>
      <c r="P110" s="52"/>
      <c r="Q110" s="52"/>
      <c r="R110" s="52"/>
      <c r="S110" s="36"/>
      <c r="T110" s="312"/>
    </row>
    <row r="111" spans="1:20" ht="13.2" x14ac:dyDescent="0.25">
      <c r="A111" s="5">
        <v>111</v>
      </c>
      <c r="B111" s="203">
        <v>637027</v>
      </c>
      <c r="C111" s="5" t="s">
        <v>251</v>
      </c>
      <c r="D111" s="93"/>
      <c r="E111" s="93">
        <v>2475</v>
      </c>
      <c r="F111" s="93">
        <v>3069</v>
      </c>
      <c r="G111" s="98">
        <v>2937</v>
      </c>
      <c r="H111" s="98">
        <v>8868</v>
      </c>
      <c r="I111" s="98">
        <v>4062</v>
      </c>
      <c r="J111" s="98">
        <v>8663</v>
      </c>
      <c r="K111" s="98"/>
      <c r="L111" s="98"/>
      <c r="M111" s="83">
        <v>0</v>
      </c>
      <c r="N111" s="288"/>
      <c r="O111" s="79"/>
      <c r="P111" s="52"/>
      <c r="Q111" s="52"/>
      <c r="R111" s="52"/>
      <c r="S111" s="36"/>
      <c r="T111" s="312"/>
    </row>
    <row r="112" spans="1:20" ht="13.2" hidden="1" x14ac:dyDescent="0.25">
      <c r="A112" s="5"/>
      <c r="B112" s="203"/>
      <c r="C112" s="5" t="s">
        <v>459</v>
      </c>
      <c r="D112" s="93"/>
      <c r="E112" s="93"/>
      <c r="F112" s="93"/>
      <c r="G112" s="98"/>
      <c r="H112" s="98"/>
      <c r="I112" s="98">
        <v>12473</v>
      </c>
      <c r="J112" s="98"/>
      <c r="K112" s="98"/>
      <c r="L112" s="98"/>
      <c r="M112" s="83">
        <v>0</v>
      </c>
      <c r="N112" s="288"/>
      <c r="O112" s="83"/>
      <c r="P112" s="52"/>
      <c r="Q112" s="52"/>
      <c r="R112" s="52"/>
      <c r="S112" s="36"/>
      <c r="T112" s="312"/>
    </row>
    <row r="113" spans="1:20" ht="13.2" x14ac:dyDescent="0.25">
      <c r="A113" s="5">
        <v>111</v>
      </c>
      <c r="B113" s="203">
        <v>630</v>
      </c>
      <c r="C113" s="5" t="s">
        <v>661</v>
      </c>
      <c r="D113" s="93"/>
      <c r="E113" s="93"/>
      <c r="F113" s="93"/>
      <c r="G113" s="98"/>
      <c r="H113" s="98"/>
      <c r="I113" s="98"/>
      <c r="J113" s="98">
        <v>19329</v>
      </c>
      <c r="K113" s="98"/>
      <c r="L113" s="98"/>
      <c r="M113" s="83">
        <v>0</v>
      </c>
      <c r="N113" s="288"/>
      <c r="O113" s="83"/>
      <c r="P113" s="52"/>
      <c r="Q113" s="52"/>
      <c r="R113" s="52"/>
      <c r="S113" s="36"/>
      <c r="T113" s="312"/>
    </row>
    <row r="114" spans="1:20" ht="13.8" thickBot="1" x14ac:dyDescent="0.3">
      <c r="A114" s="8"/>
      <c r="B114" s="200"/>
      <c r="C114" s="8"/>
      <c r="D114" s="46"/>
      <c r="E114" s="46"/>
      <c r="F114" s="46"/>
      <c r="G114" s="46"/>
      <c r="H114" s="46"/>
      <c r="I114" s="46"/>
      <c r="J114" s="46"/>
      <c r="K114" s="46"/>
      <c r="L114" s="46"/>
      <c r="M114" s="58"/>
      <c r="N114" s="58"/>
      <c r="O114" s="58"/>
      <c r="P114" s="58"/>
      <c r="Q114" s="58"/>
      <c r="R114" s="58"/>
      <c r="S114" s="36"/>
      <c r="T114" s="312"/>
    </row>
    <row r="115" spans="1:20" s="192" customFormat="1" ht="30" customHeight="1" x14ac:dyDescent="0.25">
      <c r="A115" s="189"/>
      <c r="B115" s="376" t="s">
        <v>45</v>
      </c>
      <c r="C115" s="376"/>
      <c r="D115" s="190" t="s">
        <v>1</v>
      </c>
      <c r="E115" s="190" t="s">
        <v>1</v>
      </c>
      <c r="F115" s="191" t="s">
        <v>1</v>
      </c>
      <c r="G115" s="191" t="s">
        <v>466</v>
      </c>
      <c r="H115" s="191" t="s">
        <v>467</v>
      </c>
      <c r="I115" s="190" t="s">
        <v>468</v>
      </c>
      <c r="J115" s="190" t="s">
        <v>478</v>
      </c>
      <c r="K115" s="190" t="s">
        <v>535</v>
      </c>
      <c r="L115" s="190" t="s">
        <v>581</v>
      </c>
      <c r="M115" s="78" t="s">
        <v>578</v>
      </c>
      <c r="N115" s="251" t="s">
        <v>579</v>
      </c>
      <c r="O115" s="251" t="s">
        <v>536</v>
      </c>
      <c r="P115" s="251" t="s">
        <v>479</v>
      </c>
      <c r="Q115" s="177" t="s">
        <v>537</v>
      </c>
      <c r="R115" s="177" t="s">
        <v>582</v>
      </c>
      <c r="S115" s="36"/>
      <c r="T115" s="312"/>
    </row>
    <row r="116" spans="1:20" ht="13.2" x14ac:dyDescent="0.25">
      <c r="A116" s="7"/>
      <c r="B116" s="198" t="s">
        <v>104</v>
      </c>
      <c r="C116" s="96" t="s">
        <v>105</v>
      </c>
      <c r="D116" s="66">
        <f t="shared" ref="D116:I116" si="61">SUM(D117)</f>
        <v>12850</v>
      </c>
      <c r="E116" s="66">
        <f t="shared" si="61"/>
        <v>9112</v>
      </c>
      <c r="F116" s="66">
        <f t="shared" si="61"/>
        <v>9348</v>
      </c>
      <c r="G116" s="66">
        <f t="shared" si="61"/>
        <v>8958</v>
      </c>
      <c r="H116" s="66">
        <f>SUM(H117)</f>
        <v>7082</v>
      </c>
      <c r="I116" s="149">
        <f t="shared" si="61"/>
        <v>5973</v>
      </c>
      <c r="J116" s="149">
        <f t="shared" ref="J116:R116" si="62">SUM(J117)</f>
        <v>5351</v>
      </c>
      <c r="K116" s="149">
        <f>SUM(K117)</f>
        <v>16122</v>
      </c>
      <c r="L116" s="149">
        <f>SUM(L117)</f>
        <v>51625</v>
      </c>
      <c r="M116" s="61">
        <f>M117</f>
        <v>64500</v>
      </c>
      <c r="N116" s="61">
        <f>N117</f>
        <v>74500</v>
      </c>
      <c r="O116" s="61">
        <f>SUM(O117)</f>
        <v>74500</v>
      </c>
      <c r="P116" s="61">
        <f t="shared" si="62"/>
        <v>74000</v>
      </c>
      <c r="Q116" s="61">
        <f t="shared" si="62"/>
        <v>59500</v>
      </c>
      <c r="R116" s="61">
        <f t="shared" si="62"/>
        <v>59500</v>
      </c>
      <c r="S116" s="36"/>
      <c r="T116" s="312"/>
    </row>
    <row r="117" spans="1:20" ht="13.2" x14ac:dyDescent="0.25">
      <c r="A117" s="13">
        <v>41</v>
      </c>
      <c r="B117" s="207">
        <v>651</v>
      </c>
      <c r="C117" s="13" t="s">
        <v>106</v>
      </c>
      <c r="D117" s="92">
        <f t="shared" ref="D117:G117" si="63">SUM(D118:D121)</f>
        <v>12850</v>
      </c>
      <c r="E117" s="92">
        <f t="shared" si="63"/>
        <v>9112</v>
      </c>
      <c r="F117" s="92">
        <f t="shared" si="63"/>
        <v>9348</v>
      </c>
      <c r="G117" s="92">
        <f t="shared" si="63"/>
        <v>8958</v>
      </c>
      <c r="H117" s="92">
        <f>SUM(H118:H121)</f>
        <v>7082</v>
      </c>
      <c r="I117" s="92">
        <v>5973</v>
      </c>
      <c r="J117" s="92">
        <f t="shared" ref="J117:O117" si="64">SUM(J118:J121)</f>
        <v>5351</v>
      </c>
      <c r="K117" s="92">
        <f t="shared" si="64"/>
        <v>16122</v>
      </c>
      <c r="L117" s="92">
        <f t="shared" si="64"/>
        <v>51625</v>
      </c>
      <c r="M117" s="91">
        <f t="shared" si="64"/>
        <v>64500</v>
      </c>
      <c r="N117" s="337">
        <f t="shared" si="64"/>
        <v>74500</v>
      </c>
      <c r="O117" s="91">
        <f t="shared" si="64"/>
        <v>74500</v>
      </c>
      <c r="P117" s="92">
        <f t="shared" ref="P117" si="65">SUM(P118:P121)</f>
        <v>74000</v>
      </c>
      <c r="Q117" s="92">
        <f t="shared" ref="Q117:R117" si="66">SUM(Q118:Q121)</f>
        <v>59500</v>
      </c>
      <c r="R117" s="92">
        <f t="shared" si="66"/>
        <v>59500</v>
      </c>
      <c r="S117" s="36"/>
      <c r="T117" s="312"/>
    </row>
    <row r="118" spans="1:20" ht="13.2" x14ac:dyDescent="0.25">
      <c r="A118" s="5">
        <v>41</v>
      </c>
      <c r="B118" s="203">
        <v>651002</v>
      </c>
      <c r="C118" s="5" t="s">
        <v>662</v>
      </c>
      <c r="D118" s="93">
        <v>5082</v>
      </c>
      <c r="E118" s="93">
        <v>2597</v>
      </c>
      <c r="F118" s="93"/>
      <c r="G118" s="93"/>
      <c r="H118" s="93"/>
      <c r="I118" s="98"/>
      <c r="J118" s="98"/>
      <c r="K118" s="98">
        <v>32</v>
      </c>
      <c r="L118" s="98"/>
      <c r="M118" s="306">
        <v>0</v>
      </c>
      <c r="N118" s="339">
        <v>0</v>
      </c>
      <c r="O118" s="306"/>
      <c r="P118" s="51">
        <v>0</v>
      </c>
      <c r="Q118" s="51">
        <v>0</v>
      </c>
      <c r="R118" s="51">
        <v>0</v>
      </c>
      <c r="S118" s="36"/>
      <c r="T118" s="312"/>
    </row>
    <row r="119" spans="1:20" ht="13.2" x14ac:dyDescent="0.25">
      <c r="A119" s="5">
        <v>41</v>
      </c>
      <c r="B119" s="203">
        <v>651002</v>
      </c>
      <c r="C119" s="5" t="s">
        <v>663</v>
      </c>
      <c r="D119" s="93">
        <v>7768</v>
      </c>
      <c r="E119" s="93">
        <v>1911</v>
      </c>
      <c r="F119" s="93"/>
      <c r="G119" s="93"/>
      <c r="H119" s="93"/>
      <c r="I119" s="98">
        <v>0</v>
      </c>
      <c r="J119" s="98"/>
      <c r="K119" s="98">
        <v>7152</v>
      </c>
      <c r="L119" s="98">
        <v>7457</v>
      </c>
      <c r="M119" s="79">
        <v>60000</v>
      </c>
      <c r="N119" s="331">
        <v>70000</v>
      </c>
      <c r="O119" s="79">
        <v>70000</v>
      </c>
      <c r="P119" s="51">
        <v>70000</v>
      </c>
      <c r="Q119" s="51">
        <v>56000</v>
      </c>
      <c r="R119" s="51">
        <v>56000</v>
      </c>
      <c r="S119" s="36"/>
      <c r="T119" s="312"/>
    </row>
    <row r="120" spans="1:20" ht="13.2" x14ac:dyDescent="0.25">
      <c r="A120" s="5">
        <v>41</v>
      </c>
      <c r="B120" s="203">
        <v>651002</v>
      </c>
      <c r="C120" s="5" t="s">
        <v>564</v>
      </c>
      <c r="D120" s="93"/>
      <c r="E120" s="93">
        <v>3354</v>
      </c>
      <c r="F120" s="93">
        <v>9348</v>
      </c>
      <c r="G120" s="93">
        <v>8958</v>
      </c>
      <c r="H120" s="93">
        <v>7082</v>
      </c>
      <c r="I120" s="98">
        <v>5973</v>
      </c>
      <c r="J120" s="98">
        <v>5351</v>
      </c>
      <c r="K120" s="98">
        <v>5414</v>
      </c>
      <c r="L120" s="98">
        <v>34339</v>
      </c>
      <c r="M120" s="94">
        <v>4500</v>
      </c>
      <c r="N120" s="336">
        <v>4500</v>
      </c>
      <c r="O120" s="94">
        <v>4500</v>
      </c>
      <c r="P120" s="98">
        <v>4000</v>
      </c>
      <c r="Q120" s="98">
        <v>3500</v>
      </c>
      <c r="R120" s="98">
        <v>3500</v>
      </c>
      <c r="S120" s="36"/>
      <c r="T120" s="312"/>
    </row>
    <row r="121" spans="1:20" ht="13.2" x14ac:dyDescent="0.25">
      <c r="A121" s="5">
        <v>41</v>
      </c>
      <c r="B121" s="203">
        <v>653002</v>
      </c>
      <c r="C121" s="5" t="s">
        <v>664</v>
      </c>
      <c r="D121" s="100"/>
      <c r="E121" s="93">
        <v>1250</v>
      </c>
      <c r="F121" s="93"/>
      <c r="G121" s="93"/>
      <c r="H121" s="93"/>
      <c r="I121" s="101"/>
      <c r="J121" s="101"/>
      <c r="K121" s="98">
        <v>3524</v>
      </c>
      <c r="L121" s="98">
        <v>9829</v>
      </c>
      <c r="M121" s="80"/>
      <c r="N121" s="333"/>
      <c r="O121" s="80"/>
      <c r="P121" s="52"/>
      <c r="Q121" s="52"/>
      <c r="R121" s="52"/>
      <c r="S121" s="36"/>
      <c r="T121" s="312"/>
    </row>
    <row r="122" spans="1:20" ht="13.8" thickBot="1" x14ac:dyDescent="0.3">
      <c r="A122" s="8"/>
      <c r="B122" s="200"/>
      <c r="C122" s="8"/>
      <c r="D122" s="46"/>
      <c r="E122" s="46"/>
      <c r="F122" s="46"/>
      <c r="G122" s="46"/>
      <c r="H122" s="46"/>
      <c r="I122" s="46"/>
      <c r="J122" s="46"/>
      <c r="K122" s="46"/>
      <c r="L122" s="46"/>
      <c r="M122" s="58"/>
      <c r="N122" s="58"/>
      <c r="O122" s="58"/>
      <c r="P122" s="58"/>
      <c r="Q122" s="58"/>
      <c r="R122" s="58"/>
      <c r="S122" s="36"/>
      <c r="T122" s="312"/>
    </row>
    <row r="123" spans="1:20" s="192" customFormat="1" ht="30" customHeight="1" x14ac:dyDescent="0.25">
      <c r="A123" s="189"/>
      <c r="B123" s="376" t="s">
        <v>45</v>
      </c>
      <c r="C123" s="376"/>
      <c r="D123" s="190" t="s">
        <v>1</v>
      </c>
      <c r="E123" s="190" t="s">
        <v>1</v>
      </c>
      <c r="F123" s="191" t="s">
        <v>1</v>
      </c>
      <c r="G123" s="191" t="s">
        <v>466</v>
      </c>
      <c r="H123" s="191" t="s">
        <v>467</v>
      </c>
      <c r="I123" s="190" t="s">
        <v>468</v>
      </c>
      <c r="J123" s="190" t="s">
        <v>478</v>
      </c>
      <c r="K123" s="190" t="s">
        <v>535</v>
      </c>
      <c r="L123" s="190" t="s">
        <v>581</v>
      </c>
      <c r="M123" s="78" t="s">
        <v>578</v>
      </c>
      <c r="N123" s="251" t="s">
        <v>579</v>
      </c>
      <c r="O123" s="251" t="s">
        <v>536</v>
      </c>
      <c r="P123" s="251" t="s">
        <v>479</v>
      </c>
      <c r="Q123" s="177" t="s">
        <v>537</v>
      </c>
      <c r="R123" s="177" t="s">
        <v>582</v>
      </c>
      <c r="S123" s="36"/>
      <c r="T123" s="312"/>
    </row>
    <row r="124" spans="1:20" ht="20.399999999999999" x14ac:dyDescent="0.25">
      <c r="A124" s="12"/>
      <c r="B124" s="201" t="s">
        <v>107</v>
      </c>
      <c r="C124" s="109" t="s">
        <v>283</v>
      </c>
      <c r="D124" s="66">
        <f t="shared" ref="D124:R124" si="67">SUM(D125)</f>
        <v>25562</v>
      </c>
      <c r="E124" s="66">
        <f t="shared" si="67"/>
        <v>25438</v>
      </c>
      <c r="F124" s="66">
        <f t="shared" si="67"/>
        <v>30936</v>
      </c>
      <c r="G124" s="66">
        <f>SUM(G125)</f>
        <v>48571</v>
      </c>
      <c r="H124" s="66">
        <f>SUM(H125)</f>
        <v>51642</v>
      </c>
      <c r="I124" s="66">
        <f t="shared" si="67"/>
        <v>51300</v>
      </c>
      <c r="J124" s="66">
        <f t="shared" ref="J124:O124" si="68">SUM(J125)</f>
        <v>44529</v>
      </c>
      <c r="K124" s="66">
        <f t="shared" si="68"/>
        <v>46006</v>
      </c>
      <c r="L124" s="66">
        <f t="shared" si="68"/>
        <v>72877</v>
      </c>
      <c r="M124" s="66">
        <f t="shared" si="68"/>
        <v>44000</v>
      </c>
      <c r="N124" s="66">
        <f t="shared" si="68"/>
        <v>55000</v>
      </c>
      <c r="O124" s="66">
        <f t="shared" si="68"/>
        <v>60000</v>
      </c>
      <c r="P124" s="66">
        <f t="shared" si="67"/>
        <v>70000</v>
      </c>
      <c r="Q124" s="66">
        <f t="shared" si="67"/>
        <v>50000</v>
      </c>
      <c r="R124" s="66">
        <f t="shared" si="67"/>
        <v>50000</v>
      </c>
      <c r="S124" s="36"/>
      <c r="T124" s="312"/>
    </row>
    <row r="125" spans="1:20" ht="13.2" x14ac:dyDescent="0.25">
      <c r="A125" s="7">
        <v>41</v>
      </c>
      <c r="B125" s="198">
        <v>642</v>
      </c>
      <c r="C125" s="96" t="s">
        <v>108</v>
      </c>
      <c r="D125" s="66">
        <f t="shared" ref="D125:I125" si="69">SUM(D126:D128)</f>
        <v>25562</v>
      </c>
      <c r="E125" s="66">
        <f t="shared" si="69"/>
        <v>25438</v>
      </c>
      <c r="F125" s="66">
        <f t="shared" si="69"/>
        <v>30936</v>
      </c>
      <c r="G125" s="66">
        <f t="shared" si="69"/>
        <v>48571</v>
      </c>
      <c r="H125" s="66">
        <f t="shared" si="69"/>
        <v>51642</v>
      </c>
      <c r="I125" s="66">
        <f t="shared" si="69"/>
        <v>51300</v>
      </c>
      <c r="J125" s="66">
        <f>SUM(J126:J129)</f>
        <v>44529</v>
      </c>
      <c r="K125" s="66">
        <f>SUM(K126:K129)</f>
        <v>46006</v>
      </c>
      <c r="L125" s="66">
        <f>SUM(L126:L129)</f>
        <v>72877</v>
      </c>
      <c r="M125" s="66">
        <f>SUM(M126:M128)</f>
        <v>44000</v>
      </c>
      <c r="N125" s="66">
        <f>SUM(N126:N128)</f>
        <v>55000</v>
      </c>
      <c r="O125" s="66">
        <f>SUM(O126:O129)</f>
        <v>60000</v>
      </c>
      <c r="P125" s="66">
        <f>SUM(P126:P128)</f>
        <v>70000</v>
      </c>
      <c r="Q125" s="66">
        <f>SUM(Q126:Q128)</f>
        <v>50000</v>
      </c>
      <c r="R125" s="66">
        <f>SUM(R126:R128)</f>
        <v>50000</v>
      </c>
      <c r="S125" s="36"/>
      <c r="T125" s="312"/>
    </row>
    <row r="126" spans="1:20" ht="13.2" x14ac:dyDescent="0.25">
      <c r="A126" s="5">
        <v>41</v>
      </c>
      <c r="B126" s="203">
        <v>642001</v>
      </c>
      <c r="C126" s="5" t="s">
        <v>278</v>
      </c>
      <c r="D126" s="93">
        <v>21000</v>
      </c>
      <c r="E126" s="93">
        <v>21000</v>
      </c>
      <c r="F126" s="93">
        <v>21000</v>
      </c>
      <c r="G126" s="93">
        <v>28000</v>
      </c>
      <c r="H126" s="93">
        <v>35000</v>
      </c>
      <c r="I126" s="98">
        <v>43160</v>
      </c>
      <c r="J126" s="98">
        <v>35000</v>
      </c>
      <c r="K126" s="98">
        <v>35000</v>
      </c>
      <c r="L126" s="98">
        <v>35000</v>
      </c>
      <c r="M126" s="94">
        <v>35000</v>
      </c>
      <c r="N126" s="336">
        <v>35000</v>
      </c>
      <c r="O126" s="94">
        <v>35000</v>
      </c>
      <c r="P126" s="370">
        <v>55000</v>
      </c>
      <c r="Q126" s="93">
        <v>35000</v>
      </c>
      <c r="R126" s="93">
        <v>35000</v>
      </c>
      <c r="S126" s="36"/>
      <c r="T126" s="312"/>
    </row>
    <row r="127" spans="1:20" ht="13.2" x14ac:dyDescent="0.25">
      <c r="A127" s="5">
        <v>41</v>
      </c>
      <c r="B127" s="203">
        <v>642001</v>
      </c>
      <c r="C127" s="5" t="s">
        <v>549</v>
      </c>
      <c r="D127" s="93">
        <v>630</v>
      </c>
      <c r="E127" s="93">
        <v>250</v>
      </c>
      <c r="F127" s="93"/>
      <c r="G127" s="93">
        <v>10700</v>
      </c>
      <c r="H127" s="93">
        <v>8160</v>
      </c>
      <c r="I127" s="99">
        <v>0</v>
      </c>
      <c r="J127" s="99"/>
      <c r="K127" s="99"/>
      <c r="L127" s="98">
        <v>25000</v>
      </c>
      <c r="M127" s="94"/>
      <c r="N127" s="336"/>
      <c r="O127" s="94"/>
      <c r="P127" s="93">
        <v>0</v>
      </c>
      <c r="Q127" s="93">
        <v>0</v>
      </c>
      <c r="R127" s="93">
        <v>0</v>
      </c>
      <c r="S127" s="36"/>
      <c r="T127" s="312"/>
    </row>
    <row r="128" spans="1:20" ht="13.2" x14ac:dyDescent="0.25">
      <c r="A128" s="5">
        <v>41</v>
      </c>
      <c r="B128" s="203">
        <v>642006</v>
      </c>
      <c r="C128" s="5" t="s">
        <v>109</v>
      </c>
      <c r="D128" s="93">
        <v>3932</v>
      </c>
      <c r="E128" s="93">
        <v>4188</v>
      </c>
      <c r="F128" s="93">
        <v>9936</v>
      </c>
      <c r="G128" s="93">
        <v>9871</v>
      </c>
      <c r="H128" s="93">
        <v>8482</v>
      </c>
      <c r="I128" s="98">
        <v>8140</v>
      </c>
      <c r="J128" s="98">
        <v>9529</v>
      </c>
      <c r="K128" s="98">
        <v>11006</v>
      </c>
      <c r="L128" s="98">
        <v>12877</v>
      </c>
      <c r="M128" s="94">
        <v>9000</v>
      </c>
      <c r="N128" s="336">
        <v>20000</v>
      </c>
      <c r="O128" s="94">
        <v>25000</v>
      </c>
      <c r="P128" s="93">
        <v>15000</v>
      </c>
      <c r="Q128" s="93">
        <v>15000</v>
      </c>
      <c r="R128" s="93">
        <v>15000</v>
      </c>
      <c r="S128" s="36"/>
      <c r="T128" s="312"/>
    </row>
    <row r="129" spans="1:20" ht="13.2" x14ac:dyDescent="0.25">
      <c r="A129" s="5"/>
      <c r="B129" s="203"/>
      <c r="C129" s="5"/>
      <c r="D129" s="93"/>
      <c r="E129" s="93"/>
      <c r="F129" s="93"/>
      <c r="G129" s="93"/>
      <c r="H129" s="93"/>
      <c r="I129" s="98"/>
      <c r="J129" s="98"/>
      <c r="K129" s="98"/>
      <c r="L129" s="98"/>
      <c r="M129" s="94"/>
      <c r="N129" s="336"/>
      <c r="O129" s="94"/>
      <c r="P129" s="93"/>
      <c r="Q129" s="93"/>
      <c r="R129" s="93"/>
      <c r="S129" s="36"/>
      <c r="T129" s="312"/>
    </row>
    <row r="130" spans="1:20" ht="13.2" x14ac:dyDescent="0.25">
      <c r="A130" s="174"/>
      <c r="B130" s="208" t="s">
        <v>412</v>
      </c>
      <c r="C130" s="174" t="s">
        <v>413</v>
      </c>
      <c r="D130" s="93"/>
      <c r="E130" s="93"/>
      <c r="F130" s="93"/>
      <c r="G130" s="93"/>
      <c r="H130" s="93"/>
      <c r="I130" s="121">
        <f>I131</f>
        <v>27153</v>
      </c>
      <c r="J130" s="121">
        <f>SUM(J131:J134)</f>
        <v>138898</v>
      </c>
      <c r="K130" s="121">
        <f>SUM(K131)</f>
        <v>3104</v>
      </c>
      <c r="L130" s="121">
        <f>SUM(L131)</f>
        <v>20251</v>
      </c>
      <c r="M130" s="314">
        <f t="shared" ref="M130:R130" si="70">SUM(M131:M134)</f>
        <v>0</v>
      </c>
      <c r="N130" s="334">
        <f t="shared" si="70"/>
        <v>100000</v>
      </c>
      <c r="O130" s="353">
        <f t="shared" si="70"/>
        <v>100000</v>
      </c>
      <c r="P130" s="315">
        <f t="shared" si="70"/>
        <v>0</v>
      </c>
      <c r="Q130" s="315">
        <f t="shared" si="70"/>
        <v>0</v>
      </c>
      <c r="R130" s="315">
        <f t="shared" si="70"/>
        <v>0</v>
      </c>
      <c r="S130" s="36"/>
      <c r="T130" s="312"/>
    </row>
    <row r="131" spans="1:20" ht="13.2" x14ac:dyDescent="0.25">
      <c r="A131" s="175">
        <v>111</v>
      </c>
      <c r="B131" s="209">
        <v>630</v>
      </c>
      <c r="C131" s="176" t="s">
        <v>246</v>
      </c>
      <c r="D131" s="93"/>
      <c r="E131" s="93"/>
      <c r="F131" s="93"/>
      <c r="G131" s="93"/>
      <c r="H131" s="93"/>
      <c r="I131" s="50">
        <f>I132+I133+I134</f>
        <v>27153</v>
      </c>
      <c r="J131" s="50">
        <v>138898</v>
      </c>
      <c r="K131" s="49">
        <f>SUM(K132:K134)</f>
        <v>3104</v>
      </c>
      <c r="L131" s="49">
        <f>SUM(L132:L134)</f>
        <v>20251</v>
      </c>
      <c r="M131" s="179"/>
      <c r="N131" s="338"/>
      <c r="O131" s="179"/>
      <c r="P131" s="136">
        <v>0</v>
      </c>
      <c r="Q131" s="136">
        <v>0</v>
      </c>
      <c r="R131" s="136">
        <v>0</v>
      </c>
      <c r="S131" s="36"/>
      <c r="T131" s="312"/>
    </row>
    <row r="132" spans="1:20" ht="13.2" x14ac:dyDescent="0.25">
      <c r="A132" s="175">
        <v>111</v>
      </c>
      <c r="B132" s="210">
        <v>633006</v>
      </c>
      <c r="C132" s="175" t="s">
        <v>71</v>
      </c>
      <c r="D132" s="93"/>
      <c r="E132" s="93"/>
      <c r="F132" s="93"/>
      <c r="G132" s="93"/>
      <c r="H132" s="93"/>
      <c r="I132" s="50">
        <v>14480</v>
      </c>
      <c r="J132" s="50"/>
      <c r="K132" s="50">
        <v>2020</v>
      </c>
      <c r="L132" s="50">
        <v>265</v>
      </c>
      <c r="M132" s="94">
        <v>0</v>
      </c>
      <c r="N132" s="336">
        <v>0</v>
      </c>
      <c r="O132" s="94"/>
      <c r="P132" s="136">
        <v>0</v>
      </c>
      <c r="Q132" s="136">
        <v>0</v>
      </c>
      <c r="R132" s="136">
        <v>0</v>
      </c>
      <c r="S132" s="36"/>
      <c r="T132" s="312"/>
    </row>
    <row r="133" spans="1:20" ht="13.2" x14ac:dyDescent="0.25">
      <c r="A133" s="175">
        <v>111</v>
      </c>
      <c r="B133" s="210">
        <v>633007</v>
      </c>
      <c r="C133" s="175" t="s">
        <v>414</v>
      </c>
      <c r="D133" s="93"/>
      <c r="E133" s="93"/>
      <c r="F133" s="93"/>
      <c r="G133" s="93"/>
      <c r="H133" s="93"/>
      <c r="I133" s="50">
        <v>6923</v>
      </c>
      <c r="J133" s="50"/>
      <c r="K133" s="50">
        <v>993</v>
      </c>
      <c r="L133" s="50">
        <v>19986</v>
      </c>
      <c r="M133" s="94">
        <v>0</v>
      </c>
      <c r="N133" s="336">
        <v>0</v>
      </c>
      <c r="O133" s="94"/>
      <c r="P133" s="136">
        <v>0</v>
      </c>
      <c r="Q133" s="136">
        <v>0</v>
      </c>
      <c r="R133" s="136">
        <v>0</v>
      </c>
      <c r="S133" s="36"/>
      <c r="T133" s="312"/>
    </row>
    <row r="134" spans="1:20" ht="13.2" x14ac:dyDescent="0.25">
      <c r="A134" s="175">
        <v>111</v>
      </c>
      <c r="B134" s="210">
        <v>637004</v>
      </c>
      <c r="C134" s="175" t="s">
        <v>151</v>
      </c>
      <c r="D134" s="93"/>
      <c r="E134" s="93"/>
      <c r="F134" s="93"/>
      <c r="G134" s="93"/>
      <c r="H134" s="93"/>
      <c r="I134" s="50">
        <v>5750</v>
      </c>
      <c r="J134" s="50"/>
      <c r="K134" s="50">
        <v>91</v>
      </c>
      <c r="L134" s="50"/>
      <c r="M134" s="94"/>
      <c r="N134" s="336">
        <v>100000</v>
      </c>
      <c r="O134" s="94">
        <v>100000</v>
      </c>
      <c r="P134" s="136">
        <v>0</v>
      </c>
      <c r="Q134" s="136">
        <v>0</v>
      </c>
      <c r="R134" s="136">
        <v>0</v>
      </c>
      <c r="S134" s="36"/>
      <c r="T134" s="312"/>
    </row>
    <row r="135" spans="1:20" ht="13.8" thickBot="1" x14ac:dyDescent="0.3">
      <c r="A135" s="156"/>
      <c r="B135" s="211"/>
      <c r="C135" s="156"/>
      <c r="D135" s="157"/>
      <c r="E135" s="157"/>
      <c r="F135" s="157"/>
      <c r="G135" s="157"/>
      <c r="H135" s="157"/>
      <c r="I135" s="157"/>
      <c r="J135" s="157"/>
      <c r="K135" s="103"/>
      <c r="L135" s="103"/>
      <c r="M135" s="261"/>
      <c r="N135" s="261"/>
      <c r="O135" s="261"/>
      <c r="P135" s="58"/>
      <c r="S135" s="36"/>
      <c r="T135" s="312"/>
    </row>
    <row r="136" spans="1:20" s="192" customFormat="1" ht="30" customHeight="1" x14ac:dyDescent="0.25">
      <c r="A136" s="189"/>
      <c r="B136" s="376" t="s">
        <v>45</v>
      </c>
      <c r="C136" s="376"/>
      <c r="D136" s="190" t="s">
        <v>1</v>
      </c>
      <c r="E136" s="190" t="s">
        <v>1</v>
      </c>
      <c r="F136" s="191" t="s">
        <v>1</v>
      </c>
      <c r="G136" s="191" t="s">
        <v>466</v>
      </c>
      <c r="H136" s="191" t="s">
        <v>467</v>
      </c>
      <c r="I136" s="190" t="s">
        <v>468</v>
      </c>
      <c r="J136" s="190" t="s">
        <v>478</v>
      </c>
      <c r="K136" s="190" t="s">
        <v>535</v>
      </c>
      <c r="L136" s="190" t="s">
        <v>581</v>
      </c>
      <c r="M136" s="78" t="s">
        <v>578</v>
      </c>
      <c r="N136" s="251" t="s">
        <v>579</v>
      </c>
      <c r="O136" s="251" t="s">
        <v>536</v>
      </c>
      <c r="P136" s="251" t="s">
        <v>479</v>
      </c>
      <c r="Q136" s="177" t="s">
        <v>537</v>
      </c>
      <c r="R136" s="177" t="s">
        <v>582</v>
      </c>
      <c r="S136" s="36"/>
      <c r="T136" s="312"/>
    </row>
    <row r="137" spans="1:20" ht="13.2" x14ac:dyDescent="0.25">
      <c r="A137" s="7"/>
      <c r="B137" s="198" t="s">
        <v>110</v>
      </c>
      <c r="C137" s="96" t="s">
        <v>111</v>
      </c>
      <c r="D137" s="130">
        <f t="shared" ref="D137:F137" si="71">D138+D191</f>
        <v>306935</v>
      </c>
      <c r="E137" s="130">
        <f t="shared" si="71"/>
        <v>345870</v>
      </c>
      <c r="F137" s="130">
        <f t="shared" si="71"/>
        <v>374961</v>
      </c>
      <c r="G137" s="130">
        <f t="shared" ref="G137:I137" si="72">G138+G191</f>
        <v>399421</v>
      </c>
      <c r="H137" s="130">
        <f t="shared" si="72"/>
        <v>442273</v>
      </c>
      <c r="I137" s="130">
        <f t="shared" si="72"/>
        <v>483600</v>
      </c>
      <c r="J137" s="130">
        <f t="shared" ref="J137:Q137" si="73">J138+J191</f>
        <v>518970</v>
      </c>
      <c r="K137" s="130">
        <f t="shared" si="73"/>
        <v>571880</v>
      </c>
      <c r="L137" s="130">
        <f t="shared" si="73"/>
        <v>654630</v>
      </c>
      <c r="M137" s="130">
        <f t="shared" si="73"/>
        <v>695533</v>
      </c>
      <c r="N137" s="130">
        <f t="shared" ref="N137:O137" si="74">N138+N191</f>
        <v>692933</v>
      </c>
      <c r="O137" s="130">
        <f t="shared" si="74"/>
        <v>692933</v>
      </c>
      <c r="P137" s="130">
        <f t="shared" si="73"/>
        <v>723577</v>
      </c>
      <c r="Q137" s="130">
        <f t="shared" si="73"/>
        <v>750737</v>
      </c>
      <c r="R137" s="130">
        <f t="shared" ref="R137" si="75">R138+R191</f>
        <v>755954</v>
      </c>
      <c r="S137" s="36"/>
      <c r="T137" s="312"/>
    </row>
    <row r="138" spans="1:20" ht="13.2" x14ac:dyDescent="0.25">
      <c r="A138" s="7"/>
      <c r="B138" s="198"/>
      <c r="C138" s="96" t="s">
        <v>112</v>
      </c>
      <c r="D138" s="130">
        <f t="shared" ref="D138:F138" si="76">D139+D148+D157+D188</f>
        <v>246072</v>
      </c>
      <c r="E138" s="130">
        <f t="shared" si="76"/>
        <v>288863</v>
      </c>
      <c r="F138" s="130">
        <f t="shared" si="76"/>
        <v>303732</v>
      </c>
      <c r="G138" s="130">
        <f t="shared" ref="G138:I138" si="77">G139+G148+G157+G188</f>
        <v>330392</v>
      </c>
      <c r="H138" s="130">
        <f t="shared" si="77"/>
        <v>367117</v>
      </c>
      <c r="I138" s="130">
        <f t="shared" si="77"/>
        <v>398370</v>
      </c>
      <c r="J138" s="130">
        <f t="shared" ref="J138:Q138" si="78">J139+J148+J157+J188</f>
        <v>434533</v>
      </c>
      <c r="K138" s="130">
        <f t="shared" si="78"/>
        <v>482084</v>
      </c>
      <c r="L138" s="130">
        <f t="shared" si="78"/>
        <v>555839</v>
      </c>
      <c r="M138" s="130">
        <f t="shared" si="78"/>
        <v>574883</v>
      </c>
      <c r="N138" s="130">
        <f t="shared" ref="N138:O138" si="79">N139+N148+N157+N188</f>
        <v>572283</v>
      </c>
      <c r="O138" s="130">
        <f t="shared" si="79"/>
        <v>572283</v>
      </c>
      <c r="P138" s="130">
        <f t="shared" si="78"/>
        <v>597875</v>
      </c>
      <c r="Q138" s="130">
        <f t="shared" si="78"/>
        <v>620019</v>
      </c>
      <c r="R138" s="130">
        <f t="shared" ref="R138" si="80">R139+R148+R157+R188</f>
        <v>620019</v>
      </c>
      <c r="S138" s="36"/>
      <c r="T138" s="312"/>
    </row>
    <row r="139" spans="1:20" ht="13.2" x14ac:dyDescent="0.25">
      <c r="A139" s="4">
        <v>41</v>
      </c>
      <c r="B139" s="202">
        <v>610</v>
      </c>
      <c r="C139" s="4" t="s">
        <v>460</v>
      </c>
      <c r="D139" s="114">
        <f t="shared" ref="D139:F139" si="81">SUM(D140:D147)</f>
        <v>161255</v>
      </c>
      <c r="E139" s="114">
        <f t="shared" si="81"/>
        <v>191441</v>
      </c>
      <c r="F139" s="114">
        <f t="shared" si="81"/>
        <v>207251</v>
      </c>
      <c r="G139" s="114">
        <f>SUM(G140:G147)</f>
        <v>211974</v>
      </c>
      <c r="H139" s="114">
        <f>SUM(H140:H147)</f>
        <v>251013</v>
      </c>
      <c r="I139" s="114">
        <v>279058</v>
      </c>
      <c r="J139" s="114">
        <f t="shared" ref="J139:O139" si="82">SUM(J140:J147)</f>
        <v>294272</v>
      </c>
      <c r="K139" s="114">
        <f t="shared" si="82"/>
        <v>331179</v>
      </c>
      <c r="L139" s="114">
        <f t="shared" si="82"/>
        <v>382115</v>
      </c>
      <c r="M139" s="158">
        <f t="shared" si="82"/>
        <v>394415</v>
      </c>
      <c r="N139" s="340">
        <f t="shared" si="82"/>
        <v>394415</v>
      </c>
      <c r="O139" s="158">
        <f t="shared" si="82"/>
        <v>394415</v>
      </c>
      <c r="P139" s="114">
        <f t="shared" ref="P139" si="83">SUM(P140:P147)</f>
        <v>407220</v>
      </c>
      <c r="Q139" s="114">
        <f t="shared" ref="Q139:R139" si="84">SUM(Q140:Q147)</f>
        <v>423509</v>
      </c>
      <c r="R139" s="114">
        <f t="shared" si="84"/>
        <v>423509</v>
      </c>
      <c r="S139" s="36"/>
      <c r="T139" s="312"/>
    </row>
    <row r="140" spans="1:20" ht="13.2" x14ac:dyDescent="0.25">
      <c r="A140" s="5">
        <v>41</v>
      </c>
      <c r="B140" s="203">
        <v>611</v>
      </c>
      <c r="C140" s="5" t="s">
        <v>48</v>
      </c>
      <c r="D140" s="93">
        <v>60373</v>
      </c>
      <c r="E140" s="93">
        <v>77430</v>
      </c>
      <c r="F140" s="93">
        <v>82842</v>
      </c>
      <c r="G140" s="98">
        <v>92093</v>
      </c>
      <c r="H140" s="98">
        <v>114978</v>
      </c>
      <c r="I140" s="98">
        <v>142454</v>
      </c>
      <c r="J140" s="98">
        <v>148793</v>
      </c>
      <c r="K140" s="98">
        <v>154919</v>
      </c>
      <c r="L140" s="98">
        <v>181502</v>
      </c>
      <c r="M140" s="94">
        <v>394415</v>
      </c>
      <c r="N140" s="336">
        <v>394415</v>
      </c>
      <c r="O140" s="94">
        <v>394415</v>
      </c>
      <c r="P140" s="93">
        <v>407220</v>
      </c>
      <c r="Q140" s="93">
        <v>423509</v>
      </c>
      <c r="R140" s="93">
        <v>423509</v>
      </c>
      <c r="S140" s="36"/>
      <c r="T140" s="312"/>
    </row>
    <row r="141" spans="1:20" ht="13.2" x14ac:dyDescent="0.25">
      <c r="A141" s="5">
        <v>41</v>
      </c>
      <c r="B141" s="203">
        <v>612</v>
      </c>
      <c r="C141" s="5" t="s">
        <v>49</v>
      </c>
      <c r="D141" s="93">
        <v>66352</v>
      </c>
      <c r="E141" s="93">
        <v>70908</v>
      </c>
      <c r="F141" s="93">
        <v>78373</v>
      </c>
      <c r="G141" s="98">
        <v>77434</v>
      </c>
      <c r="H141" s="98">
        <v>83867</v>
      </c>
      <c r="I141" s="98">
        <v>92505</v>
      </c>
      <c r="J141" s="98">
        <v>96082</v>
      </c>
      <c r="K141" s="98">
        <v>107382</v>
      </c>
      <c r="L141" s="98">
        <v>121638</v>
      </c>
      <c r="M141" s="94"/>
      <c r="N141" s="336"/>
      <c r="O141" s="94"/>
      <c r="P141" s="93">
        <v>0</v>
      </c>
      <c r="Q141" s="93">
        <v>0</v>
      </c>
      <c r="R141" s="93">
        <v>0</v>
      </c>
      <c r="S141" s="36"/>
      <c r="T141" s="312"/>
    </row>
    <row r="142" spans="1:20" ht="13.2" x14ac:dyDescent="0.25">
      <c r="A142" s="5">
        <v>41</v>
      </c>
      <c r="B142" s="203">
        <v>612</v>
      </c>
      <c r="C142" s="5" t="s">
        <v>50</v>
      </c>
      <c r="D142" s="100"/>
      <c r="E142" s="100"/>
      <c r="F142" s="100"/>
      <c r="G142" s="101">
        <v>32279</v>
      </c>
      <c r="H142" s="101"/>
      <c r="I142" s="101"/>
      <c r="J142" s="98"/>
      <c r="K142" s="98"/>
      <c r="L142" s="98"/>
      <c r="M142" s="169"/>
      <c r="N142" s="341"/>
      <c r="O142" s="169"/>
      <c r="P142" s="100"/>
      <c r="Q142" s="100"/>
      <c r="R142" s="100"/>
      <c r="S142" s="36"/>
      <c r="T142" s="312"/>
    </row>
    <row r="143" spans="1:20" ht="13.2" x14ac:dyDescent="0.25">
      <c r="A143" s="5">
        <v>41</v>
      </c>
      <c r="B143" s="203">
        <v>612</v>
      </c>
      <c r="C143" s="5" t="s">
        <v>113</v>
      </c>
      <c r="D143" s="100"/>
      <c r="E143" s="100"/>
      <c r="F143" s="100"/>
      <c r="G143" s="101"/>
      <c r="H143" s="101"/>
      <c r="I143" s="101"/>
      <c r="J143" s="98"/>
      <c r="K143" s="98"/>
      <c r="L143" s="98"/>
      <c r="M143" s="95"/>
      <c r="N143" s="342"/>
      <c r="O143" s="95"/>
      <c r="P143" s="100"/>
      <c r="Q143" s="100"/>
      <c r="R143" s="100"/>
      <c r="S143" s="36"/>
      <c r="T143" s="312"/>
    </row>
    <row r="144" spans="1:20" ht="13.2" x14ac:dyDescent="0.25">
      <c r="A144" s="5">
        <v>41</v>
      </c>
      <c r="B144" s="203">
        <v>612</v>
      </c>
      <c r="C144" s="5" t="s">
        <v>114</v>
      </c>
      <c r="D144" s="100"/>
      <c r="E144" s="100"/>
      <c r="F144" s="100"/>
      <c r="G144" s="101"/>
      <c r="H144" s="101"/>
      <c r="I144" s="101"/>
      <c r="J144" s="98"/>
      <c r="K144" s="98"/>
      <c r="L144" s="98"/>
      <c r="M144" s="95"/>
      <c r="N144" s="342"/>
      <c r="O144" s="95"/>
      <c r="P144" s="100"/>
      <c r="Q144" s="100"/>
      <c r="R144" s="100"/>
      <c r="S144" s="36"/>
      <c r="T144" s="312"/>
    </row>
    <row r="145" spans="1:21" ht="13.2" x14ac:dyDescent="0.25">
      <c r="A145" s="5">
        <v>41</v>
      </c>
      <c r="B145" s="203">
        <v>612</v>
      </c>
      <c r="C145" s="5" t="s">
        <v>115</v>
      </c>
      <c r="D145" s="100"/>
      <c r="E145" s="100"/>
      <c r="F145" s="100"/>
      <c r="G145" s="101"/>
      <c r="H145" s="101"/>
      <c r="I145" s="101"/>
      <c r="J145" s="98"/>
      <c r="K145" s="98"/>
      <c r="L145" s="98"/>
      <c r="M145" s="95"/>
      <c r="N145" s="342"/>
      <c r="O145" s="95"/>
      <c r="P145" s="100"/>
      <c r="Q145" s="100"/>
      <c r="R145" s="100"/>
      <c r="S145" s="36"/>
      <c r="T145" s="312"/>
    </row>
    <row r="146" spans="1:21" ht="13.2" x14ac:dyDescent="0.25">
      <c r="A146" s="5">
        <v>41</v>
      </c>
      <c r="B146" s="203">
        <v>614</v>
      </c>
      <c r="C146" s="5" t="s">
        <v>51</v>
      </c>
      <c r="D146" s="100">
        <v>21658</v>
      </c>
      <c r="E146" s="100">
        <v>27019</v>
      </c>
      <c r="F146" s="93">
        <v>31622</v>
      </c>
      <c r="G146" s="98"/>
      <c r="H146" s="98">
        <v>37864</v>
      </c>
      <c r="I146" s="152">
        <v>23631</v>
      </c>
      <c r="J146" s="98">
        <v>31134</v>
      </c>
      <c r="K146" s="98">
        <v>46162</v>
      </c>
      <c r="L146" s="98">
        <v>51140</v>
      </c>
      <c r="M146" s="95"/>
      <c r="N146" s="342"/>
      <c r="O146" s="95"/>
      <c r="P146" s="100"/>
      <c r="Q146" s="100"/>
      <c r="R146" s="100"/>
      <c r="S146" s="36"/>
      <c r="T146" s="312"/>
    </row>
    <row r="147" spans="1:21" ht="13.2" x14ac:dyDescent="0.25">
      <c r="A147" s="5">
        <v>41</v>
      </c>
      <c r="B147" s="203">
        <v>615</v>
      </c>
      <c r="C147" s="5" t="s">
        <v>368</v>
      </c>
      <c r="D147" s="100">
        <v>12872</v>
      </c>
      <c r="E147" s="100">
        <v>16084</v>
      </c>
      <c r="F147" s="93">
        <v>14414</v>
      </c>
      <c r="G147" s="98">
        <v>10168</v>
      </c>
      <c r="H147" s="98">
        <v>14304</v>
      </c>
      <c r="I147" s="152">
        <v>20468</v>
      </c>
      <c r="J147" s="98">
        <v>18263</v>
      </c>
      <c r="K147" s="98">
        <v>22716</v>
      </c>
      <c r="L147" s="98">
        <v>27835</v>
      </c>
      <c r="M147" s="95"/>
      <c r="N147" s="342"/>
      <c r="O147" s="95"/>
      <c r="P147" s="100"/>
      <c r="Q147" s="100"/>
      <c r="R147" s="100"/>
      <c r="S147" s="36"/>
      <c r="T147" s="312"/>
    </row>
    <row r="148" spans="1:21" ht="13.2" x14ac:dyDescent="0.25">
      <c r="A148" s="4">
        <v>41</v>
      </c>
      <c r="B148" s="202">
        <v>620</v>
      </c>
      <c r="C148" s="4" t="s">
        <v>53</v>
      </c>
      <c r="D148" s="114">
        <f>SUM(D149:D155)</f>
        <v>56652</v>
      </c>
      <c r="E148" s="114">
        <f>SUM(E149:E155)</f>
        <v>66488</v>
      </c>
      <c r="F148" s="114">
        <f>SUM(F149:F155)</f>
        <v>69370</v>
      </c>
      <c r="G148" s="114">
        <f>SUM(G149:G155)</f>
        <v>76998</v>
      </c>
      <c r="H148" s="114">
        <f>SUM(H149:H155)</f>
        <v>86316</v>
      </c>
      <c r="I148" s="114">
        <v>95469</v>
      </c>
      <c r="J148" s="114">
        <f>SUM(J149:J155)</f>
        <v>101274</v>
      </c>
      <c r="K148" s="114">
        <f>SUM(K149:K155)</f>
        <v>116150</v>
      </c>
      <c r="L148" s="114">
        <f>SUM(L149:L155)</f>
        <v>135187</v>
      </c>
      <c r="M148" s="158">
        <f>SUM(M149:M155)</f>
        <v>137848</v>
      </c>
      <c r="N148" s="340">
        <f>SUM(N149:N155)</f>
        <v>137848</v>
      </c>
      <c r="O148" s="158">
        <f>SUM(O149:O156)</f>
        <v>137848</v>
      </c>
      <c r="P148" s="114">
        <f t="shared" ref="P148:Q148" si="85">SUM(P149:P156)</f>
        <v>146396</v>
      </c>
      <c r="Q148" s="114">
        <f t="shared" si="85"/>
        <v>152251</v>
      </c>
      <c r="R148" s="114">
        <f t="shared" ref="R148" si="86">SUM(R149:R156)</f>
        <v>152251</v>
      </c>
      <c r="S148" s="36"/>
      <c r="T148" s="312"/>
    </row>
    <row r="149" spans="1:21" s="16" customFormat="1" ht="13.2" x14ac:dyDescent="0.25">
      <c r="A149" s="15">
        <v>41</v>
      </c>
      <c r="B149" s="212" t="s">
        <v>54</v>
      </c>
      <c r="C149" s="15" t="s">
        <v>55</v>
      </c>
      <c r="D149" s="115">
        <v>16758</v>
      </c>
      <c r="E149" s="115">
        <v>19205</v>
      </c>
      <c r="F149" s="115">
        <v>18411</v>
      </c>
      <c r="G149" s="116">
        <v>22677</v>
      </c>
      <c r="H149" s="116">
        <v>25650</v>
      </c>
      <c r="I149" s="98">
        <v>28271</v>
      </c>
      <c r="J149" s="98">
        <v>29604</v>
      </c>
      <c r="K149" s="98">
        <v>33361</v>
      </c>
      <c r="L149" s="98">
        <v>38315</v>
      </c>
      <c r="M149" s="159">
        <v>39442</v>
      </c>
      <c r="N149" s="343">
        <v>39442</v>
      </c>
      <c r="O149" s="159">
        <v>39442</v>
      </c>
      <c r="P149" s="115">
        <v>44794</v>
      </c>
      <c r="Q149" s="115">
        <v>46586</v>
      </c>
      <c r="R149" s="115">
        <v>46586</v>
      </c>
      <c r="S149" s="355">
        <v>11</v>
      </c>
      <c r="T149" s="357">
        <f>Q140/100*S149</f>
        <v>46585.990000000005</v>
      </c>
      <c r="U149" s="16">
        <v>0</v>
      </c>
    </row>
    <row r="150" spans="1:21" s="16" customFormat="1" ht="13.2" x14ac:dyDescent="0.25">
      <c r="A150" s="15">
        <v>41</v>
      </c>
      <c r="B150" s="212">
        <v>625001</v>
      </c>
      <c r="C150" s="15" t="s">
        <v>116</v>
      </c>
      <c r="D150" s="115">
        <v>2335</v>
      </c>
      <c r="E150" s="115">
        <v>2688</v>
      </c>
      <c r="F150" s="115">
        <v>2942</v>
      </c>
      <c r="G150" s="116">
        <v>3086</v>
      </c>
      <c r="H150" s="116">
        <v>3609</v>
      </c>
      <c r="I150" s="116">
        <v>3919</v>
      </c>
      <c r="J150" s="116">
        <v>4130</v>
      </c>
      <c r="K150" s="116">
        <v>4913</v>
      </c>
      <c r="L150" s="116">
        <v>5473</v>
      </c>
      <c r="M150" s="159">
        <v>5522</v>
      </c>
      <c r="N150" s="343">
        <v>5522</v>
      </c>
      <c r="O150" s="159">
        <v>5522</v>
      </c>
      <c r="P150" s="115">
        <v>5701</v>
      </c>
      <c r="Q150" s="115">
        <v>5929</v>
      </c>
      <c r="R150" s="115">
        <v>5929</v>
      </c>
      <c r="S150" s="355">
        <v>1.4</v>
      </c>
      <c r="T150" s="357">
        <f>Q140/100*S150</f>
        <v>5929.1260000000002</v>
      </c>
    </row>
    <row r="151" spans="1:21" s="16" customFormat="1" ht="13.2" x14ac:dyDescent="0.25">
      <c r="A151" s="15">
        <v>41</v>
      </c>
      <c r="B151" s="212">
        <v>625002</v>
      </c>
      <c r="C151" s="15" t="s">
        <v>56</v>
      </c>
      <c r="D151" s="115">
        <v>23364</v>
      </c>
      <c r="E151" s="115">
        <v>27866</v>
      </c>
      <c r="F151" s="115">
        <v>29978</v>
      </c>
      <c r="G151" s="116">
        <v>31752</v>
      </c>
      <c r="H151" s="116">
        <v>35426</v>
      </c>
      <c r="I151" s="116">
        <v>39188</v>
      </c>
      <c r="J151" s="116">
        <v>41307</v>
      </c>
      <c r="K151" s="116">
        <v>47110</v>
      </c>
      <c r="L151" s="116">
        <v>54800</v>
      </c>
      <c r="M151" s="159">
        <v>55218</v>
      </c>
      <c r="N151" s="343">
        <v>55218</v>
      </c>
      <c r="O151" s="159">
        <v>55218</v>
      </c>
      <c r="P151" s="115">
        <v>57011</v>
      </c>
      <c r="Q151" s="115">
        <v>59291</v>
      </c>
      <c r="R151" s="115">
        <v>59291</v>
      </c>
      <c r="S151" s="355">
        <v>14</v>
      </c>
      <c r="T151" s="359">
        <f>Q139/100*S151</f>
        <v>59291.26</v>
      </c>
    </row>
    <row r="152" spans="1:21" s="16" customFormat="1" ht="13.2" x14ac:dyDescent="0.25">
      <c r="A152" s="15">
        <v>41</v>
      </c>
      <c r="B152" s="212">
        <v>625003</v>
      </c>
      <c r="C152" s="15" t="s">
        <v>57</v>
      </c>
      <c r="D152" s="115">
        <v>1364</v>
      </c>
      <c r="E152" s="115">
        <v>1536</v>
      </c>
      <c r="F152" s="115">
        <v>1714</v>
      </c>
      <c r="G152" s="116">
        <v>1845</v>
      </c>
      <c r="H152" s="116">
        <v>2024</v>
      </c>
      <c r="I152" s="116">
        <v>2239</v>
      </c>
      <c r="J152" s="116">
        <v>2363</v>
      </c>
      <c r="K152" s="116">
        <v>2384</v>
      </c>
      <c r="L152" s="116">
        <v>3065</v>
      </c>
      <c r="M152" s="159">
        <v>11832</v>
      </c>
      <c r="N152" s="343">
        <v>11832</v>
      </c>
      <c r="O152" s="159">
        <v>11832</v>
      </c>
      <c r="P152" s="115">
        <v>3258</v>
      </c>
      <c r="Q152" s="115">
        <v>3388</v>
      </c>
      <c r="R152" s="115">
        <v>3388</v>
      </c>
      <c r="S152" s="355">
        <v>0.8</v>
      </c>
      <c r="T152" s="357">
        <f>Q140/100*S152</f>
        <v>3388.0720000000001</v>
      </c>
    </row>
    <row r="153" spans="1:21" s="16" customFormat="1" ht="13.2" x14ac:dyDescent="0.25">
      <c r="A153" s="15">
        <v>41</v>
      </c>
      <c r="B153" s="212">
        <v>625004</v>
      </c>
      <c r="C153" s="15" t="s">
        <v>58</v>
      </c>
      <c r="D153" s="115">
        <v>3237</v>
      </c>
      <c r="E153" s="115">
        <v>4151</v>
      </c>
      <c r="F153" s="115">
        <v>4242</v>
      </c>
      <c r="G153" s="116">
        <v>4662</v>
      </c>
      <c r="H153" s="116">
        <v>5036</v>
      </c>
      <c r="I153" s="116">
        <v>5758</v>
      </c>
      <c r="J153" s="116">
        <v>6905</v>
      </c>
      <c r="K153" s="116">
        <v>9286</v>
      </c>
      <c r="L153" s="116">
        <v>11498</v>
      </c>
      <c r="M153" s="159">
        <v>3155</v>
      </c>
      <c r="N153" s="343">
        <v>3155</v>
      </c>
      <c r="O153" s="159">
        <v>3155</v>
      </c>
      <c r="P153" s="115">
        <v>12217</v>
      </c>
      <c r="Q153" s="115">
        <v>12705</v>
      </c>
      <c r="R153" s="115">
        <v>12705</v>
      </c>
      <c r="S153" s="36">
        <v>3</v>
      </c>
      <c r="T153" s="357">
        <f>Q140/100*S153</f>
        <v>12705.27</v>
      </c>
    </row>
    <row r="154" spans="1:21" s="16" customFormat="1" ht="13.2" x14ac:dyDescent="0.25">
      <c r="A154" s="15">
        <v>41</v>
      </c>
      <c r="B154" s="212">
        <v>625005</v>
      </c>
      <c r="C154" s="15" t="s">
        <v>59</v>
      </c>
      <c r="D154" s="115">
        <v>1668</v>
      </c>
      <c r="E154" s="115">
        <v>1920</v>
      </c>
      <c r="F154" s="115">
        <v>2102</v>
      </c>
      <c r="G154" s="116">
        <v>2203</v>
      </c>
      <c r="H154" s="116">
        <v>2552</v>
      </c>
      <c r="I154" s="116">
        <v>2798</v>
      </c>
      <c r="J154" s="116">
        <v>2950</v>
      </c>
      <c r="K154" s="116">
        <v>3339</v>
      </c>
      <c r="L154" s="116">
        <v>3831</v>
      </c>
      <c r="M154" s="159">
        <v>3944</v>
      </c>
      <c r="N154" s="343">
        <v>3944</v>
      </c>
      <c r="O154" s="159">
        <v>3944</v>
      </c>
      <c r="P154" s="115">
        <v>4072</v>
      </c>
      <c r="Q154" s="115">
        <v>4235</v>
      </c>
      <c r="R154" s="115">
        <v>4235</v>
      </c>
      <c r="S154" s="355">
        <v>1</v>
      </c>
      <c r="T154" s="357">
        <f>Q140/100*S154</f>
        <v>4235.09</v>
      </c>
    </row>
    <row r="155" spans="1:21" s="16" customFormat="1" ht="13.2" x14ac:dyDescent="0.25">
      <c r="A155" s="15">
        <v>41</v>
      </c>
      <c r="B155" s="212">
        <v>625007</v>
      </c>
      <c r="C155" s="15" t="s">
        <v>98</v>
      </c>
      <c r="D155" s="115">
        <v>7926</v>
      </c>
      <c r="E155" s="115">
        <v>9122</v>
      </c>
      <c r="F155" s="115">
        <v>9981</v>
      </c>
      <c r="G155" s="116">
        <v>10773</v>
      </c>
      <c r="H155" s="116">
        <v>12019</v>
      </c>
      <c r="I155" s="116">
        <v>13296</v>
      </c>
      <c r="J155" s="116">
        <v>14015</v>
      </c>
      <c r="K155" s="116">
        <v>15757</v>
      </c>
      <c r="L155" s="116">
        <v>18205</v>
      </c>
      <c r="M155" s="159">
        <v>18735</v>
      </c>
      <c r="N155" s="343">
        <v>18735</v>
      </c>
      <c r="O155" s="159">
        <v>18735</v>
      </c>
      <c r="P155" s="115">
        <v>19343</v>
      </c>
      <c r="Q155" s="115">
        <v>20117</v>
      </c>
      <c r="R155" s="115">
        <v>20117</v>
      </c>
      <c r="S155" s="355">
        <v>4.75</v>
      </c>
      <c r="T155" s="357">
        <f>Q140/100*S155</f>
        <v>20116.677500000002</v>
      </c>
    </row>
    <row r="156" spans="1:21" ht="13.2" x14ac:dyDescent="0.25">
      <c r="A156" s="5"/>
      <c r="B156" s="203"/>
      <c r="C156" s="5"/>
      <c r="D156" s="100"/>
      <c r="E156" s="100"/>
      <c r="F156" s="100"/>
      <c r="G156" s="101"/>
      <c r="H156" s="101"/>
      <c r="I156" s="101"/>
      <c r="J156" s="101"/>
      <c r="K156" s="101"/>
      <c r="L156" s="101"/>
      <c r="M156" s="95"/>
      <c r="N156" s="342"/>
      <c r="O156" s="95"/>
      <c r="P156" s="100"/>
      <c r="Q156" s="100"/>
      <c r="R156" s="100"/>
      <c r="S156" s="36"/>
      <c r="T156" s="358">
        <f>SUM(T149:T155)</f>
        <v>152251.48550000001</v>
      </c>
    </row>
    <row r="157" spans="1:21" ht="13.2" x14ac:dyDescent="0.25">
      <c r="A157" s="7"/>
      <c r="B157" s="198">
        <v>630</v>
      </c>
      <c r="C157" s="96" t="s">
        <v>60</v>
      </c>
      <c r="D157" s="130">
        <f t="shared" ref="D157:H157" si="87">D158+D160+D165+D172+D175+D176+D182</f>
        <v>28057</v>
      </c>
      <c r="E157" s="130">
        <f t="shared" si="87"/>
        <v>30516</v>
      </c>
      <c r="F157" s="130">
        <f t="shared" si="87"/>
        <v>26488</v>
      </c>
      <c r="G157" s="130">
        <f t="shared" si="87"/>
        <v>41277</v>
      </c>
      <c r="H157" s="130">
        <f t="shared" si="87"/>
        <v>29045</v>
      </c>
      <c r="I157" s="130">
        <f>I160+I165+I172+I175+I182</f>
        <v>23677</v>
      </c>
      <c r="J157" s="130">
        <f>J158+J160+J165+J172+J182</f>
        <v>38648</v>
      </c>
      <c r="K157" s="130">
        <f>K158+K160+K165+K172+K182</f>
        <v>33816</v>
      </c>
      <c r="L157" s="130">
        <f>L158+L160+L165+L172+L182</f>
        <v>37638</v>
      </c>
      <c r="M157" s="124">
        <f t="shared" ref="M157:O157" si="88">M158+M160+M165+M172+M175+M176+M182</f>
        <v>42420</v>
      </c>
      <c r="N157" s="124">
        <f t="shared" si="88"/>
        <v>39820</v>
      </c>
      <c r="O157" s="124">
        <f t="shared" si="88"/>
        <v>39820</v>
      </c>
      <c r="P157" s="130">
        <f t="shared" ref="P157" si="89">P158+P160+P165+P172+P175+P176+P182</f>
        <v>44059</v>
      </c>
      <c r="Q157" s="130">
        <f t="shared" ref="Q157:R157" si="90">Q158+Q160+Q165+Q172+Q175+Q176+Q182</f>
        <v>44059</v>
      </c>
      <c r="R157" s="130">
        <f t="shared" si="90"/>
        <v>44059</v>
      </c>
      <c r="S157" s="36"/>
      <c r="T157" s="312"/>
    </row>
    <row r="158" spans="1:21" ht="13.2" x14ac:dyDescent="0.25">
      <c r="A158" s="4">
        <v>41</v>
      </c>
      <c r="B158" s="202">
        <v>631</v>
      </c>
      <c r="C158" s="4" t="s">
        <v>61</v>
      </c>
      <c r="D158" s="90">
        <f>SUM(D159:D159)</f>
        <v>0</v>
      </c>
      <c r="E158" s="90"/>
      <c r="F158" s="90">
        <f>SUM(F159)</f>
        <v>0</v>
      </c>
      <c r="G158" s="92"/>
      <c r="H158" s="92">
        <f>SUM(H159)</f>
        <v>0</v>
      </c>
      <c r="I158" s="92" t="s">
        <v>410</v>
      </c>
      <c r="J158" s="92">
        <f>SUM(J159)</f>
        <v>25</v>
      </c>
      <c r="K158" s="92"/>
      <c r="L158" s="92"/>
      <c r="M158" s="91">
        <f>SUM(M159)</f>
        <v>100</v>
      </c>
      <c r="N158" s="337">
        <f>SUM(N159)</f>
        <v>100</v>
      </c>
      <c r="O158" s="91">
        <f>SUM(O159)</f>
        <v>100</v>
      </c>
      <c r="P158" s="90">
        <f t="shared" ref="P158:R158" si="91">SUM(P159:P159)</f>
        <v>200</v>
      </c>
      <c r="Q158" s="90">
        <f t="shared" si="91"/>
        <v>200</v>
      </c>
      <c r="R158" s="90">
        <f t="shared" si="91"/>
        <v>200</v>
      </c>
      <c r="S158" s="36"/>
      <c r="T158" s="312"/>
    </row>
    <row r="159" spans="1:21" ht="13.2" x14ac:dyDescent="0.25">
      <c r="A159" s="5">
        <v>41</v>
      </c>
      <c r="B159" s="203">
        <v>631001</v>
      </c>
      <c r="C159" s="5" t="s">
        <v>62</v>
      </c>
      <c r="D159" s="93">
        <v>0</v>
      </c>
      <c r="E159" s="93"/>
      <c r="F159" s="93">
        <v>0</v>
      </c>
      <c r="G159" s="98"/>
      <c r="H159" s="98">
        <v>0</v>
      </c>
      <c r="I159" s="98" t="s">
        <v>410</v>
      </c>
      <c r="J159" s="98">
        <v>25</v>
      </c>
      <c r="K159" s="98">
        <v>0</v>
      </c>
      <c r="L159" s="98"/>
      <c r="M159" s="94">
        <v>100</v>
      </c>
      <c r="N159" s="336">
        <v>100</v>
      </c>
      <c r="O159" s="94">
        <v>100</v>
      </c>
      <c r="P159" s="93">
        <v>200</v>
      </c>
      <c r="Q159" s="93">
        <v>200</v>
      </c>
      <c r="R159" s="93">
        <v>200</v>
      </c>
      <c r="S159" s="36"/>
      <c r="T159" s="312"/>
    </row>
    <row r="160" spans="1:21" ht="13.2" x14ac:dyDescent="0.25">
      <c r="A160" s="4">
        <v>41</v>
      </c>
      <c r="B160" s="202">
        <v>632</v>
      </c>
      <c r="C160" s="4" t="s">
        <v>64</v>
      </c>
      <c r="D160" s="90">
        <f t="shared" ref="D160:F160" si="92">SUM(D161:D164)</f>
        <v>9561</v>
      </c>
      <c r="E160" s="90">
        <f t="shared" si="92"/>
        <v>7480</v>
      </c>
      <c r="F160" s="90">
        <f t="shared" si="92"/>
        <v>6593</v>
      </c>
      <c r="G160" s="92">
        <f>SUM(G161:G164)</f>
        <v>7365</v>
      </c>
      <c r="H160" s="92">
        <f>SUM(H161:H164)</f>
        <v>6071</v>
      </c>
      <c r="I160" s="92">
        <v>6419</v>
      </c>
      <c r="J160" s="92">
        <f t="shared" ref="J160:O160" si="93">SUM(J161:J164)</f>
        <v>11644</v>
      </c>
      <c r="K160" s="92">
        <f t="shared" si="93"/>
        <v>10822</v>
      </c>
      <c r="L160" s="92">
        <f t="shared" si="93"/>
        <v>11881</v>
      </c>
      <c r="M160" s="91">
        <f t="shared" si="93"/>
        <v>12700</v>
      </c>
      <c r="N160" s="337">
        <f t="shared" si="93"/>
        <v>12700</v>
      </c>
      <c r="O160" s="91">
        <f t="shared" si="93"/>
        <v>12700</v>
      </c>
      <c r="P160" s="90">
        <f t="shared" ref="P160" si="94">SUM(P161:P164)</f>
        <v>12700</v>
      </c>
      <c r="Q160" s="90">
        <f t="shared" ref="Q160:R160" si="95">SUM(Q161:Q164)</f>
        <v>12700</v>
      </c>
      <c r="R160" s="90">
        <f t="shared" si="95"/>
        <v>12700</v>
      </c>
      <c r="S160" s="36"/>
      <c r="T160" s="312"/>
    </row>
    <row r="161" spans="1:20" ht="13.2" x14ac:dyDescent="0.25">
      <c r="A161" s="5">
        <v>41</v>
      </c>
      <c r="B161" s="203">
        <v>632001</v>
      </c>
      <c r="C161" s="5" t="s">
        <v>65</v>
      </c>
      <c r="D161" s="93">
        <v>2492</v>
      </c>
      <c r="E161" s="93">
        <v>1683</v>
      </c>
      <c r="F161" s="93">
        <v>1969</v>
      </c>
      <c r="G161" s="98">
        <v>1319</v>
      </c>
      <c r="H161" s="98">
        <v>1589</v>
      </c>
      <c r="I161" s="98">
        <v>2039</v>
      </c>
      <c r="J161" s="98">
        <v>2865</v>
      </c>
      <c r="K161" s="98">
        <v>2099</v>
      </c>
      <c r="L161" s="98">
        <v>3869</v>
      </c>
      <c r="M161" s="94">
        <v>4200</v>
      </c>
      <c r="N161" s="336">
        <v>4200</v>
      </c>
      <c r="O161" s="94">
        <v>4200</v>
      </c>
      <c r="P161" s="93">
        <v>4200</v>
      </c>
      <c r="Q161" s="93">
        <v>4200</v>
      </c>
      <c r="R161" s="93">
        <v>4200</v>
      </c>
      <c r="S161" s="36"/>
      <c r="T161" s="312"/>
    </row>
    <row r="162" spans="1:20" ht="13.2" x14ac:dyDescent="0.25">
      <c r="A162" s="5">
        <v>41</v>
      </c>
      <c r="B162" s="203">
        <v>632001</v>
      </c>
      <c r="C162" s="5" t="s">
        <v>452</v>
      </c>
      <c r="D162" s="93">
        <v>4665</v>
      </c>
      <c r="E162" s="93">
        <v>3837</v>
      </c>
      <c r="F162" s="93">
        <v>2429</v>
      </c>
      <c r="G162" s="98">
        <v>3904</v>
      </c>
      <c r="H162" s="98">
        <v>2437</v>
      </c>
      <c r="I162" s="98">
        <v>2864</v>
      </c>
      <c r="J162" s="98">
        <v>2798</v>
      </c>
      <c r="K162" s="98">
        <v>7054</v>
      </c>
      <c r="L162" s="98">
        <v>6219</v>
      </c>
      <c r="M162" s="94">
        <v>6000</v>
      </c>
      <c r="N162" s="336">
        <v>6000</v>
      </c>
      <c r="O162" s="94">
        <v>6000</v>
      </c>
      <c r="P162" s="93">
        <v>6000</v>
      </c>
      <c r="Q162" s="93">
        <v>6000</v>
      </c>
      <c r="R162" s="93">
        <v>6000</v>
      </c>
      <c r="S162" s="36"/>
      <c r="T162" s="312"/>
    </row>
    <row r="163" spans="1:20" ht="13.2" x14ac:dyDescent="0.25">
      <c r="A163" s="5">
        <v>41</v>
      </c>
      <c r="B163" s="203">
        <v>632002</v>
      </c>
      <c r="C163" s="5" t="s">
        <v>66</v>
      </c>
      <c r="D163" s="93">
        <v>179</v>
      </c>
      <c r="E163" s="93">
        <v>205</v>
      </c>
      <c r="F163" s="93">
        <v>411</v>
      </c>
      <c r="G163" s="98">
        <v>403</v>
      </c>
      <c r="H163" s="98">
        <v>318</v>
      </c>
      <c r="I163" s="98" t="s">
        <v>410</v>
      </c>
      <c r="J163" s="98">
        <v>4487</v>
      </c>
      <c r="K163" s="98">
        <v>238</v>
      </c>
      <c r="L163" s="98">
        <v>269</v>
      </c>
      <c r="M163" s="94">
        <v>500</v>
      </c>
      <c r="N163" s="336">
        <v>500</v>
      </c>
      <c r="O163" s="94">
        <v>500</v>
      </c>
      <c r="P163" s="93">
        <v>500</v>
      </c>
      <c r="Q163" s="93">
        <v>500</v>
      </c>
      <c r="R163" s="93">
        <v>500</v>
      </c>
      <c r="S163" s="36"/>
      <c r="T163" s="312"/>
    </row>
    <row r="164" spans="1:20" ht="13.2" x14ac:dyDescent="0.25">
      <c r="A164" s="5">
        <v>41</v>
      </c>
      <c r="B164" s="203">
        <v>632003</v>
      </c>
      <c r="C164" s="5" t="s">
        <v>67</v>
      </c>
      <c r="D164" s="93">
        <v>2225</v>
      </c>
      <c r="E164" s="93">
        <v>1755</v>
      </c>
      <c r="F164" s="93">
        <v>1784</v>
      </c>
      <c r="G164" s="98">
        <v>1739</v>
      </c>
      <c r="H164" s="98">
        <v>1727</v>
      </c>
      <c r="I164" s="98">
        <v>1516</v>
      </c>
      <c r="J164" s="98">
        <v>1494</v>
      </c>
      <c r="K164" s="98">
        <v>1431</v>
      </c>
      <c r="L164" s="98">
        <v>1524</v>
      </c>
      <c r="M164" s="94">
        <v>2000</v>
      </c>
      <c r="N164" s="336">
        <v>2000</v>
      </c>
      <c r="O164" s="94">
        <v>2000</v>
      </c>
      <c r="P164" s="93">
        <v>2000</v>
      </c>
      <c r="Q164" s="93">
        <v>2000</v>
      </c>
      <c r="R164" s="93">
        <v>2000</v>
      </c>
      <c r="S164" s="36"/>
      <c r="T164" s="312"/>
    </row>
    <row r="165" spans="1:20" ht="13.2" x14ac:dyDescent="0.25">
      <c r="A165" s="4">
        <v>41</v>
      </c>
      <c r="B165" s="202">
        <v>633</v>
      </c>
      <c r="C165" s="4" t="s">
        <v>68</v>
      </c>
      <c r="D165" s="90">
        <f t="shared" ref="D165:G165" si="96">SUM(D166:D171)</f>
        <v>8297</v>
      </c>
      <c r="E165" s="90">
        <f t="shared" si="96"/>
        <v>9336</v>
      </c>
      <c r="F165" s="90">
        <f t="shared" si="96"/>
        <v>6657</v>
      </c>
      <c r="G165" s="92">
        <f t="shared" si="96"/>
        <v>6023</v>
      </c>
      <c r="H165" s="92">
        <f t="shared" ref="H165" si="97">SUM(H166:H171)</f>
        <v>8299</v>
      </c>
      <c r="I165" s="92">
        <v>1680</v>
      </c>
      <c r="J165" s="92">
        <f t="shared" ref="J165:O165" si="98">SUM(J166:J171)</f>
        <v>11013</v>
      </c>
      <c r="K165" s="92">
        <f t="shared" si="98"/>
        <v>8636</v>
      </c>
      <c r="L165" s="92">
        <f t="shared" si="98"/>
        <v>9966</v>
      </c>
      <c r="M165" s="91">
        <f t="shared" si="98"/>
        <v>10400</v>
      </c>
      <c r="N165" s="337">
        <f t="shared" si="98"/>
        <v>7800</v>
      </c>
      <c r="O165" s="91">
        <f t="shared" si="98"/>
        <v>7800</v>
      </c>
      <c r="P165" s="90">
        <f t="shared" ref="P165" si="99">SUM(P166:P171)</f>
        <v>10400</v>
      </c>
      <c r="Q165" s="90">
        <f t="shared" ref="Q165:R165" si="100">SUM(Q166:Q171)</f>
        <v>10400</v>
      </c>
      <c r="R165" s="90">
        <f t="shared" si="100"/>
        <v>10400</v>
      </c>
      <c r="S165" s="36"/>
      <c r="T165" s="312"/>
    </row>
    <row r="166" spans="1:20" ht="13.2" x14ac:dyDescent="0.25">
      <c r="A166" s="5">
        <v>41</v>
      </c>
      <c r="B166" s="203">
        <v>633001</v>
      </c>
      <c r="C166" s="5" t="s">
        <v>350</v>
      </c>
      <c r="D166" s="93">
        <v>1047</v>
      </c>
      <c r="E166" s="93">
        <v>334</v>
      </c>
      <c r="F166" s="93"/>
      <c r="G166" s="98">
        <v>115</v>
      </c>
      <c r="H166" s="98">
        <v>818</v>
      </c>
      <c r="I166" s="98" t="s">
        <v>410</v>
      </c>
      <c r="J166" s="98">
        <v>702</v>
      </c>
      <c r="K166" s="98"/>
      <c r="L166" s="98"/>
      <c r="M166" s="94">
        <v>800</v>
      </c>
      <c r="N166" s="336">
        <v>800</v>
      </c>
      <c r="O166" s="94">
        <v>800</v>
      </c>
      <c r="P166" s="93">
        <v>800</v>
      </c>
      <c r="Q166" s="93">
        <v>800</v>
      </c>
      <c r="R166" s="93">
        <v>800</v>
      </c>
      <c r="S166" s="36"/>
      <c r="T166" s="312"/>
    </row>
    <row r="167" spans="1:20" ht="13.2" x14ac:dyDescent="0.25">
      <c r="A167" s="5">
        <v>41</v>
      </c>
      <c r="B167" s="203">
        <v>633002</v>
      </c>
      <c r="C167" s="5" t="s">
        <v>70</v>
      </c>
      <c r="D167" s="93">
        <v>583</v>
      </c>
      <c r="E167" s="93">
        <v>928</v>
      </c>
      <c r="F167" s="93">
        <v>212</v>
      </c>
      <c r="G167" s="98">
        <v>799</v>
      </c>
      <c r="H167" s="98">
        <v>216</v>
      </c>
      <c r="I167" s="98"/>
      <c r="J167" s="98">
        <v>1703</v>
      </c>
      <c r="K167" s="98"/>
      <c r="L167" s="98">
        <v>5113</v>
      </c>
      <c r="M167" s="94">
        <v>1500</v>
      </c>
      <c r="N167" s="336">
        <v>1500</v>
      </c>
      <c r="O167" s="94">
        <v>1500</v>
      </c>
      <c r="P167" s="93">
        <v>1500</v>
      </c>
      <c r="Q167" s="93">
        <v>1500</v>
      </c>
      <c r="R167" s="93">
        <v>1500</v>
      </c>
      <c r="S167" s="36"/>
      <c r="T167" s="312"/>
    </row>
    <row r="168" spans="1:20" ht="13.2" x14ac:dyDescent="0.25">
      <c r="A168" s="5">
        <v>41</v>
      </c>
      <c r="B168" s="203">
        <v>633006</v>
      </c>
      <c r="C168" s="5" t="s">
        <v>71</v>
      </c>
      <c r="D168" s="93">
        <v>1137</v>
      </c>
      <c r="E168" s="93">
        <v>1204</v>
      </c>
      <c r="F168" s="93">
        <v>1324</v>
      </c>
      <c r="G168" s="98">
        <v>1997</v>
      </c>
      <c r="H168" s="98">
        <v>2762</v>
      </c>
      <c r="I168" s="98">
        <v>932</v>
      </c>
      <c r="J168" s="98">
        <v>2370</v>
      </c>
      <c r="K168" s="98">
        <v>2287</v>
      </c>
      <c r="L168" s="98">
        <v>2734</v>
      </c>
      <c r="M168" s="94">
        <v>1500</v>
      </c>
      <c r="N168" s="336">
        <v>1500</v>
      </c>
      <c r="O168" s="94">
        <v>1500</v>
      </c>
      <c r="P168" s="93">
        <v>1500</v>
      </c>
      <c r="Q168" s="93">
        <v>1500</v>
      </c>
      <c r="R168" s="93">
        <v>1500</v>
      </c>
      <c r="S168" s="36"/>
      <c r="T168" s="312"/>
    </row>
    <row r="169" spans="1:20" ht="13.2" x14ac:dyDescent="0.25">
      <c r="A169" s="5">
        <v>41</v>
      </c>
      <c r="B169" s="203">
        <v>633003</v>
      </c>
      <c r="C169" s="5" t="s">
        <v>117</v>
      </c>
      <c r="D169" s="93"/>
      <c r="E169" s="93"/>
      <c r="F169" s="93">
        <v>1764</v>
      </c>
      <c r="G169" s="98">
        <v>0</v>
      </c>
      <c r="H169" s="98">
        <v>0</v>
      </c>
      <c r="I169" s="98"/>
      <c r="J169" s="98">
        <v>449</v>
      </c>
      <c r="K169" s="98"/>
      <c r="L169" s="98">
        <v>1224</v>
      </c>
      <c r="M169" s="94">
        <v>1200</v>
      </c>
      <c r="N169" s="336">
        <v>1200</v>
      </c>
      <c r="O169" s="94">
        <v>1200</v>
      </c>
      <c r="P169" s="93">
        <v>1200</v>
      </c>
      <c r="Q169" s="93">
        <v>1200</v>
      </c>
      <c r="R169" s="93">
        <v>1200</v>
      </c>
      <c r="S169" s="36"/>
      <c r="T169" s="312"/>
    </row>
    <row r="170" spans="1:20" ht="13.2" x14ac:dyDescent="0.25">
      <c r="A170" s="5">
        <v>41</v>
      </c>
      <c r="B170" s="203">
        <v>633010</v>
      </c>
      <c r="C170" s="5" t="s">
        <v>118</v>
      </c>
      <c r="D170" s="93">
        <v>5325</v>
      </c>
      <c r="E170" s="93">
        <v>6870</v>
      </c>
      <c r="F170" s="93">
        <v>3352</v>
      </c>
      <c r="G170" s="98">
        <v>3112</v>
      </c>
      <c r="H170" s="98">
        <v>4503</v>
      </c>
      <c r="I170" s="98">
        <v>748</v>
      </c>
      <c r="J170" s="98">
        <v>5789</v>
      </c>
      <c r="K170" s="98">
        <v>6349</v>
      </c>
      <c r="L170" s="98">
        <v>895</v>
      </c>
      <c r="M170" s="94">
        <v>5000</v>
      </c>
      <c r="N170" s="336">
        <v>2400</v>
      </c>
      <c r="O170" s="94">
        <v>2400</v>
      </c>
      <c r="P170" s="93">
        <v>5000</v>
      </c>
      <c r="Q170" s="93">
        <v>5000</v>
      </c>
      <c r="R170" s="93">
        <v>5000</v>
      </c>
      <c r="S170" s="36"/>
      <c r="T170" s="312"/>
    </row>
    <row r="171" spans="1:20" ht="13.2" x14ac:dyDescent="0.25">
      <c r="A171" s="5">
        <v>41</v>
      </c>
      <c r="B171" s="203">
        <v>633013</v>
      </c>
      <c r="C171" s="5" t="s">
        <v>351</v>
      </c>
      <c r="D171" s="93">
        <v>205</v>
      </c>
      <c r="E171" s="93"/>
      <c r="F171" s="93">
        <v>5</v>
      </c>
      <c r="G171" s="98">
        <v>0</v>
      </c>
      <c r="H171" s="98">
        <v>0</v>
      </c>
      <c r="I171" s="98" t="s">
        <v>410</v>
      </c>
      <c r="J171" s="98"/>
      <c r="K171" s="98"/>
      <c r="L171" s="98"/>
      <c r="M171" s="94">
        <v>400</v>
      </c>
      <c r="N171" s="336">
        <v>400</v>
      </c>
      <c r="O171" s="94">
        <v>400</v>
      </c>
      <c r="P171" s="93">
        <v>400</v>
      </c>
      <c r="Q171" s="93">
        <v>400</v>
      </c>
      <c r="R171" s="93">
        <v>400</v>
      </c>
      <c r="S171" s="36"/>
      <c r="T171" s="312"/>
    </row>
    <row r="172" spans="1:20" ht="13.2" x14ac:dyDescent="0.25">
      <c r="A172" s="4">
        <v>41</v>
      </c>
      <c r="B172" s="202">
        <v>634</v>
      </c>
      <c r="C172" s="4" t="s">
        <v>73</v>
      </c>
      <c r="D172" s="90">
        <f t="shared" ref="D172:F172" si="101">SUM(D173:D174)</f>
        <v>4487</v>
      </c>
      <c r="E172" s="90">
        <f t="shared" si="101"/>
        <v>7066</v>
      </c>
      <c r="F172" s="90">
        <f t="shared" si="101"/>
        <v>5087</v>
      </c>
      <c r="G172" s="92">
        <f>SUM(G173:G174)</f>
        <v>5682</v>
      </c>
      <c r="H172" s="92">
        <f>SUM(H173:H174)</f>
        <v>3086</v>
      </c>
      <c r="I172" s="92">
        <v>5553</v>
      </c>
      <c r="J172" s="92">
        <f>SUM(J173:J175)</f>
        <v>4839</v>
      </c>
      <c r="K172" s="92">
        <f>SUM(K173:K175)</f>
        <v>8513</v>
      </c>
      <c r="L172" s="92">
        <f>SUM(L173:L175)</f>
        <v>3724</v>
      </c>
      <c r="M172" s="91">
        <f>SUM(M173:M174)</f>
        <v>5000</v>
      </c>
      <c r="N172" s="337">
        <f>SUM(N173:N174)</f>
        <v>5000</v>
      </c>
      <c r="O172" s="91">
        <f>SUM(O173:O174)</f>
        <v>5000</v>
      </c>
      <c r="P172" s="90">
        <f t="shared" ref="P172" si="102">SUM(P173:P174)</f>
        <v>6000</v>
      </c>
      <c r="Q172" s="90">
        <f t="shared" ref="Q172:R172" si="103">SUM(Q173:Q174)</f>
        <v>6000</v>
      </c>
      <c r="R172" s="90">
        <f t="shared" si="103"/>
        <v>6000</v>
      </c>
      <c r="S172" s="36"/>
      <c r="T172" s="312"/>
    </row>
    <row r="173" spans="1:20" ht="13.2" x14ac:dyDescent="0.25">
      <c r="A173" s="5">
        <v>41</v>
      </c>
      <c r="B173" s="203">
        <v>634001</v>
      </c>
      <c r="C173" s="5" t="s">
        <v>133</v>
      </c>
      <c r="D173" s="93">
        <v>3751</v>
      </c>
      <c r="E173" s="93">
        <v>4769</v>
      </c>
      <c r="F173" s="93">
        <v>2870</v>
      </c>
      <c r="G173" s="98">
        <v>1581</v>
      </c>
      <c r="H173" s="98">
        <v>1759</v>
      </c>
      <c r="I173" s="98">
        <v>1510</v>
      </c>
      <c r="J173" s="98">
        <v>3052</v>
      </c>
      <c r="K173" s="98">
        <v>2632</v>
      </c>
      <c r="L173" s="98">
        <v>2438</v>
      </c>
      <c r="M173" s="94">
        <v>3000</v>
      </c>
      <c r="N173" s="336">
        <v>3000</v>
      </c>
      <c r="O173" s="94">
        <v>3000</v>
      </c>
      <c r="P173" s="93">
        <v>4000</v>
      </c>
      <c r="Q173" s="93">
        <v>4000</v>
      </c>
      <c r="R173" s="93">
        <v>4000</v>
      </c>
      <c r="S173" s="36"/>
      <c r="T173" s="312"/>
    </row>
    <row r="174" spans="1:20" ht="13.2" x14ac:dyDescent="0.25">
      <c r="A174" s="5">
        <v>41</v>
      </c>
      <c r="B174" s="203">
        <v>634002</v>
      </c>
      <c r="C174" s="5" t="s">
        <v>74</v>
      </c>
      <c r="D174" s="93">
        <v>736</v>
      </c>
      <c r="E174" s="93">
        <v>2297</v>
      </c>
      <c r="F174" s="93">
        <v>2217</v>
      </c>
      <c r="G174" s="98">
        <v>4101</v>
      </c>
      <c r="H174" s="98">
        <v>1327</v>
      </c>
      <c r="I174" s="98">
        <v>4043</v>
      </c>
      <c r="J174" s="98">
        <v>850</v>
      </c>
      <c r="K174" s="98">
        <v>4371</v>
      </c>
      <c r="L174" s="98">
        <v>1025</v>
      </c>
      <c r="M174" s="94">
        <v>2000</v>
      </c>
      <c r="N174" s="336">
        <v>2000</v>
      </c>
      <c r="O174" s="94">
        <v>2000</v>
      </c>
      <c r="P174" s="93">
        <v>2000</v>
      </c>
      <c r="Q174" s="93">
        <v>2000</v>
      </c>
      <c r="R174" s="93">
        <v>2000</v>
      </c>
      <c r="S174" s="36"/>
      <c r="T174" s="312"/>
    </row>
    <row r="175" spans="1:20" ht="13.2" x14ac:dyDescent="0.25">
      <c r="A175" s="10">
        <v>41</v>
      </c>
      <c r="B175" s="205">
        <v>634003</v>
      </c>
      <c r="C175" s="10" t="s">
        <v>75</v>
      </c>
      <c r="D175" s="93">
        <v>418</v>
      </c>
      <c r="E175" s="90">
        <v>867</v>
      </c>
      <c r="F175" s="90">
        <v>737</v>
      </c>
      <c r="G175" s="92">
        <v>125</v>
      </c>
      <c r="H175" s="92">
        <v>211</v>
      </c>
      <c r="I175" s="160">
        <v>932</v>
      </c>
      <c r="J175" s="256">
        <v>937</v>
      </c>
      <c r="K175" s="256">
        <v>1510</v>
      </c>
      <c r="L175" s="256">
        <v>261</v>
      </c>
      <c r="M175" s="91">
        <v>420</v>
      </c>
      <c r="N175" s="337">
        <v>420</v>
      </c>
      <c r="O175" s="91">
        <v>420</v>
      </c>
      <c r="P175" s="93">
        <v>420</v>
      </c>
      <c r="Q175" s="93">
        <v>420</v>
      </c>
      <c r="R175" s="93">
        <v>420</v>
      </c>
      <c r="S175" s="36"/>
      <c r="T175" s="312"/>
    </row>
    <row r="176" spans="1:20" ht="13.2" x14ac:dyDescent="0.25">
      <c r="A176" s="4">
        <v>41</v>
      </c>
      <c r="B176" s="202">
        <v>635</v>
      </c>
      <c r="C176" s="4" t="s">
        <v>76</v>
      </c>
      <c r="D176" s="90">
        <f t="shared" ref="D176:G176" si="104">SUM(D177:D181)</f>
        <v>270</v>
      </c>
      <c r="E176" s="90">
        <f t="shared" si="104"/>
        <v>140</v>
      </c>
      <c r="F176" s="90">
        <f t="shared" si="104"/>
        <v>0</v>
      </c>
      <c r="G176" s="92">
        <f t="shared" si="104"/>
        <v>600</v>
      </c>
      <c r="H176" s="92">
        <f t="shared" ref="H176" si="105">SUM(H177:H181)</f>
        <v>1923</v>
      </c>
      <c r="I176" s="92" t="s">
        <v>410</v>
      </c>
      <c r="J176" s="92"/>
      <c r="K176" s="92"/>
      <c r="L176" s="92">
        <f>SUM(L177:L181)</f>
        <v>0</v>
      </c>
      <c r="M176" s="91">
        <f>SUM(M177:M181)</f>
        <v>2500</v>
      </c>
      <c r="N176" s="337">
        <f>SUM(N177:N181)</f>
        <v>2500</v>
      </c>
      <c r="O176" s="91">
        <f>SUM(O177:O181)</f>
        <v>2500</v>
      </c>
      <c r="P176" s="90">
        <f t="shared" ref="P176" si="106">SUM(P177:P181)</f>
        <v>4000</v>
      </c>
      <c r="Q176" s="90">
        <f t="shared" ref="Q176:R176" si="107">SUM(Q177:Q181)</f>
        <v>4000</v>
      </c>
      <c r="R176" s="90">
        <f t="shared" si="107"/>
        <v>4000</v>
      </c>
      <c r="S176" s="36"/>
      <c r="T176" s="312"/>
    </row>
    <row r="177" spans="1:20" ht="13.2" x14ac:dyDescent="0.25">
      <c r="A177" s="5">
        <v>41</v>
      </c>
      <c r="B177" s="203">
        <v>635001</v>
      </c>
      <c r="C177" s="5" t="s">
        <v>77</v>
      </c>
      <c r="D177" s="93"/>
      <c r="E177" s="93"/>
      <c r="F177" s="93">
        <v>0</v>
      </c>
      <c r="G177" s="98"/>
      <c r="H177" s="98"/>
      <c r="I177" s="98" t="s">
        <v>410</v>
      </c>
      <c r="J177" s="98"/>
      <c r="K177" s="98"/>
      <c r="L177" s="98">
        <v>0</v>
      </c>
      <c r="M177" s="94">
        <v>0</v>
      </c>
      <c r="N177" s="336">
        <v>0</v>
      </c>
      <c r="O177" s="94"/>
      <c r="P177" s="93">
        <v>100</v>
      </c>
      <c r="Q177" s="93">
        <v>100</v>
      </c>
      <c r="R177" s="93">
        <v>100</v>
      </c>
      <c r="S177" s="36"/>
      <c r="T177" s="312"/>
    </row>
    <row r="178" spans="1:20" ht="13.2" x14ac:dyDescent="0.25">
      <c r="A178" s="5">
        <v>41</v>
      </c>
      <c r="B178" s="203">
        <v>635002</v>
      </c>
      <c r="C178" s="5" t="s">
        <v>78</v>
      </c>
      <c r="D178" s="93"/>
      <c r="E178" s="93"/>
      <c r="F178" s="93">
        <v>0</v>
      </c>
      <c r="G178" s="98"/>
      <c r="H178" s="98"/>
      <c r="I178" s="98" t="s">
        <v>410</v>
      </c>
      <c r="J178" s="98"/>
      <c r="K178" s="98"/>
      <c r="L178" s="98">
        <v>0</v>
      </c>
      <c r="M178" s="94">
        <v>0</v>
      </c>
      <c r="N178" s="336">
        <v>0</v>
      </c>
      <c r="O178" s="94"/>
      <c r="P178" s="93">
        <v>100</v>
      </c>
      <c r="Q178" s="93">
        <v>100</v>
      </c>
      <c r="R178" s="93">
        <v>100</v>
      </c>
      <c r="S178" s="36"/>
      <c r="T178" s="312"/>
    </row>
    <row r="179" spans="1:20" ht="13.2" x14ac:dyDescent="0.25">
      <c r="A179" s="5">
        <v>41</v>
      </c>
      <c r="B179" s="203">
        <v>635004</v>
      </c>
      <c r="C179" s="5" t="s">
        <v>79</v>
      </c>
      <c r="D179" s="93"/>
      <c r="E179" s="93"/>
      <c r="F179" s="93">
        <v>0</v>
      </c>
      <c r="G179" s="98"/>
      <c r="H179" s="98"/>
      <c r="I179" s="98" t="s">
        <v>410</v>
      </c>
      <c r="J179" s="98"/>
      <c r="K179" s="98"/>
      <c r="L179" s="98">
        <v>0</v>
      </c>
      <c r="M179" s="94">
        <v>0</v>
      </c>
      <c r="N179" s="336">
        <v>0</v>
      </c>
      <c r="O179" s="94"/>
      <c r="P179" s="93">
        <v>170</v>
      </c>
      <c r="Q179" s="93">
        <v>170</v>
      </c>
      <c r="R179" s="93">
        <v>170</v>
      </c>
      <c r="S179" s="36"/>
      <c r="T179" s="312"/>
    </row>
    <row r="180" spans="1:20" ht="13.2" x14ac:dyDescent="0.25">
      <c r="A180" s="5">
        <v>41</v>
      </c>
      <c r="B180" s="203">
        <v>635005</v>
      </c>
      <c r="C180" s="5" t="s">
        <v>80</v>
      </c>
      <c r="D180" s="93">
        <v>270</v>
      </c>
      <c r="E180" s="93">
        <v>140</v>
      </c>
      <c r="F180" s="93">
        <v>0</v>
      </c>
      <c r="G180" s="98"/>
      <c r="H180" s="98">
        <v>147</v>
      </c>
      <c r="I180" s="98" t="s">
        <v>410</v>
      </c>
      <c r="J180" s="98"/>
      <c r="K180" s="98"/>
      <c r="L180" s="98">
        <v>0</v>
      </c>
      <c r="M180" s="94">
        <v>0</v>
      </c>
      <c r="N180" s="336">
        <v>0</v>
      </c>
      <c r="O180" s="94"/>
      <c r="P180" s="93">
        <v>830</v>
      </c>
      <c r="Q180" s="93">
        <v>830</v>
      </c>
      <c r="R180" s="93">
        <v>830</v>
      </c>
      <c r="S180" s="36"/>
      <c r="T180" s="312"/>
    </row>
    <row r="181" spans="1:20" ht="13.2" x14ac:dyDescent="0.25">
      <c r="A181" s="5">
        <v>41</v>
      </c>
      <c r="B181" s="203">
        <v>635006</v>
      </c>
      <c r="C181" s="42" t="s">
        <v>81</v>
      </c>
      <c r="D181" s="93"/>
      <c r="E181" s="93"/>
      <c r="F181" s="93">
        <v>0</v>
      </c>
      <c r="G181" s="98">
        <v>600</v>
      </c>
      <c r="H181" s="98">
        <v>1776</v>
      </c>
      <c r="I181" s="98" t="s">
        <v>410</v>
      </c>
      <c r="J181" s="98"/>
      <c r="K181" s="98"/>
      <c r="L181" s="98">
        <v>0</v>
      </c>
      <c r="M181" s="94">
        <v>2500</v>
      </c>
      <c r="N181" s="336">
        <v>2500</v>
      </c>
      <c r="O181" s="94">
        <v>2500</v>
      </c>
      <c r="P181" s="93">
        <v>2800</v>
      </c>
      <c r="Q181" s="93">
        <v>2800</v>
      </c>
      <c r="R181" s="93">
        <v>2800</v>
      </c>
      <c r="S181" s="36"/>
      <c r="T181" s="312"/>
    </row>
    <row r="182" spans="1:20" ht="13.2" x14ac:dyDescent="0.25">
      <c r="A182" s="4">
        <v>41</v>
      </c>
      <c r="B182" s="202">
        <v>637</v>
      </c>
      <c r="C182" s="4" t="s">
        <v>84</v>
      </c>
      <c r="D182" s="117">
        <f t="shared" ref="D182:G182" si="108">SUM(D183:D187)</f>
        <v>5024</v>
      </c>
      <c r="E182" s="117">
        <f t="shared" si="108"/>
        <v>5627</v>
      </c>
      <c r="F182" s="117">
        <f t="shared" si="108"/>
        <v>7414</v>
      </c>
      <c r="G182" s="92">
        <f t="shared" si="108"/>
        <v>21482</v>
      </c>
      <c r="H182" s="92">
        <f>SUM(H183:H187)</f>
        <v>9455</v>
      </c>
      <c r="I182" s="92">
        <v>9093</v>
      </c>
      <c r="J182" s="92">
        <f t="shared" ref="J182:O182" si="109">SUM(J183:J187)</f>
        <v>11127</v>
      </c>
      <c r="K182" s="92">
        <f t="shared" si="109"/>
        <v>5845</v>
      </c>
      <c r="L182" s="92">
        <f t="shared" si="109"/>
        <v>12067</v>
      </c>
      <c r="M182" s="91">
        <f t="shared" si="109"/>
        <v>11300</v>
      </c>
      <c r="N182" s="337">
        <f t="shared" si="109"/>
        <v>11300</v>
      </c>
      <c r="O182" s="91">
        <f t="shared" si="109"/>
        <v>11300</v>
      </c>
      <c r="P182" s="92">
        <f t="shared" ref="P182" si="110">SUM(P183:P187)</f>
        <v>10339</v>
      </c>
      <c r="Q182" s="92">
        <f t="shared" ref="Q182:R182" si="111">SUM(Q183:Q187)</f>
        <v>10339</v>
      </c>
      <c r="R182" s="92">
        <f t="shared" si="111"/>
        <v>10339</v>
      </c>
      <c r="S182" s="36"/>
      <c r="T182" s="312"/>
    </row>
    <row r="183" spans="1:20" ht="13.2" x14ac:dyDescent="0.25">
      <c r="A183" s="5">
        <v>41</v>
      </c>
      <c r="B183" s="203">
        <v>637001</v>
      </c>
      <c r="C183" s="5" t="s">
        <v>85</v>
      </c>
      <c r="D183" s="93">
        <v>20</v>
      </c>
      <c r="E183" s="93">
        <v>530</v>
      </c>
      <c r="F183" s="93">
        <v>252</v>
      </c>
      <c r="G183" s="98">
        <v>563</v>
      </c>
      <c r="H183" s="98">
        <v>350</v>
      </c>
      <c r="I183" s="98"/>
      <c r="J183" s="98">
        <v>195</v>
      </c>
      <c r="K183" s="98">
        <v>216</v>
      </c>
      <c r="L183" s="98">
        <v>1913</v>
      </c>
      <c r="M183" s="94">
        <v>1500</v>
      </c>
      <c r="N183" s="336">
        <v>1500</v>
      </c>
      <c r="O183" s="94">
        <v>1500</v>
      </c>
      <c r="P183" s="93">
        <v>1500</v>
      </c>
      <c r="Q183" s="93">
        <v>1500</v>
      </c>
      <c r="R183" s="93">
        <v>1500</v>
      </c>
      <c r="S183" s="36"/>
      <c r="T183" s="312"/>
    </row>
    <row r="184" spans="1:20" ht="13.2" x14ac:dyDescent="0.25">
      <c r="A184" s="5">
        <v>41</v>
      </c>
      <c r="B184" s="203">
        <v>637004</v>
      </c>
      <c r="C184" s="5" t="s">
        <v>119</v>
      </c>
      <c r="D184" s="93">
        <v>434</v>
      </c>
      <c r="E184" s="93">
        <v>627</v>
      </c>
      <c r="F184" s="93">
        <v>385</v>
      </c>
      <c r="G184" s="98">
        <v>1230</v>
      </c>
      <c r="H184" s="98">
        <v>704</v>
      </c>
      <c r="I184" s="98">
        <v>793</v>
      </c>
      <c r="J184" s="98">
        <v>1465</v>
      </c>
      <c r="K184" s="98">
        <v>397</v>
      </c>
      <c r="L184" s="98">
        <v>546</v>
      </c>
      <c r="M184" s="94">
        <v>500</v>
      </c>
      <c r="N184" s="336">
        <v>500</v>
      </c>
      <c r="O184" s="94">
        <v>500</v>
      </c>
      <c r="P184" s="93">
        <v>1600</v>
      </c>
      <c r="Q184" s="93">
        <v>1600</v>
      </c>
      <c r="R184" s="93">
        <v>1600</v>
      </c>
      <c r="S184" s="36"/>
      <c r="T184" s="312"/>
    </row>
    <row r="185" spans="1:20" ht="13.2" x14ac:dyDescent="0.25">
      <c r="A185" s="5">
        <v>41</v>
      </c>
      <c r="B185" s="203">
        <v>637005</v>
      </c>
      <c r="C185" s="5" t="s">
        <v>120</v>
      </c>
      <c r="D185" s="93">
        <v>3730</v>
      </c>
      <c r="E185" s="93">
        <v>2270</v>
      </c>
      <c r="F185" s="93">
        <v>4337</v>
      </c>
      <c r="G185" s="98">
        <v>5149</v>
      </c>
      <c r="H185" s="98">
        <v>4575</v>
      </c>
      <c r="I185" s="98">
        <v>3134</v>
      </c>
      <c r="J185" s="98">
        <v>5351</v>
      </c>
      <c r="K185" s="98">
        <v>1029</v>
      </c>
      <c r="L185" s="98">
        <v>4645</v>
      </c>
      <c r="M185" s="94">
        <v>4000</v>
      </c>
      <c r="N185" s="336">
        <v>4000</v>
      </c>
      <c r="O185" s="94">
        <v>4000</v>
      </c>
      <c r="P185" s="93">
        <v>4000</v>
      </c>
      <c r="Q185" s="93">
        <v>4000</v>
      </c>
      <c r="R185" s="93">
        <v>4000</v>
      </c>
      <c r="S185" s="36"/>
      <c r="T185" s="312"/>
    </row>
    <row r="186" spans="1:20" ht="13.2" x14ac:dyDescent="0.25">
      <c r="A186" s="5">
        <v>41</v>
      </c>
      <c r="B186" s="203">
        <v>637006</v>
      </c>
      <c r="C186" s="5" t="s">
        <v>393</v>
      </c>
      <c r="D186" s="93"/>
      <c r="E186" s="93"/>
      <c r="F186" s="93"/>
      <c r="G186" s="98"/>
      <c r="H186" s="98">
        <v>1151</v>
      </c>
      <c r="I186" s="98">
        <v>2400</v>
      </c>
      <c r="J186" s="98">
        <v>1851</v>
      </c>
      <c r="K186" s="98">
        <v>2158</v>
      </c>
      <c r="L186" s="98">
        <v>2695</v>
      </c>
      <c r="M186" s="94">
        <v>2000</v>
      </c>
      <c r="N186" s="336">
        <v>2000</v>
      </c>
      <c r="O186" s="94">
        <v>2000</v>
      </c>
      <c r="P186" s="93"/>
      <c r="Q186" s="93"/>
      <c r="R186" s="93"/>
      <c r="S186" s="36"/>
      <c r="T186" s="312"/>
    </row>
    <row r="187" spans="1:20" ht="13.2" x14ac:dyDescent="0.25">
      <c r="A187" s="5">
        <v>41</v>
      </c>
      <c r="B187" s="203" t="s">
        <v>263</v>
      </c>
      <c r="C187" s="5" t="s">
        <v>179</v>
      </c>
      <c r="D187" s="93">
        <v>840</v>
      </c>
      <c r="E187" s="93">
        <v>2200</v>
      </c>
      <c r="F187" s="93">
        <v>2440</v>
      </c>
      <c r="G187" s="98">
        <v>14540</v>
      </c>
      <c r="H187" s="98">
        <v>2675</v>
      </c>
      <c r="I187" s="98">
        <v>2766</v>
      </c>
      <c r="J187" s="98">
        <v>2265</v>
      </c>
      <c r="K187" s="98">
        <v>2045</v>
      </c>
      <c r="L187" s="98">
        <v>2268</v>
      </c>
      <c r="M187" s="94">
        <v>3300</v>
      </c>
      <c r="N187" s="336">
        <v>3300</v>
      </c>
      <c r="O187" s="94">
        <v>3300</v>
      </c>
      <c r="P187" s="93">
        <v>3239</v>
      </c>
      <c r="Q187" s="93">
        <v>3239</v>
      </c>
      <c r="R187" s="93">
        <v>3239</v>
      </c>
      <c r="S187" s="36"/>
      <c r="T187" s="312"/>
    </row>
    <row r="188" spans="1:20" ht="13.2" x14ac:dyDescent="0.25">
      <c r="A188" s="4">
        <v>41</v>
      </c>
      <c r="B188" s="202">
        <v>642</v>
      </c>
      <c r="C188" s="4" t="s">
        <v>121</v>
      </c>
      <c r="D188" s="90">
        <f t="shared" ref="D188:R188" si="112">SUM(D189)</f>
        <v>108</v>
      </c>
      <c r="E188" s="90">
        <f t="shared" si="112"/>
        <v>418</v>
      </c>
      <c r="F188" s="90">
        <f t="shared" si="112"/>
        <v>623</v>
      </c>
      <c r="G188" s="92">
        <f t="shared" si="112"/>
        <v>143</v>
      </c>
      <c r="H188" s="92">
        <f>SUM(H189)</f>
        <v>743</v>
      </c>
      <c r="I188" s="92">
        <v>166</v>
      </c>
      <c r="J188" s="92">
        <f>SUM(J189)</f>
        <v>339</v>
      </c>
      <c r="K188" s="92">
        <f>SUM(K189)</f>
        <v>939</v>
      </c>
      <c r="L188" s="92">
        <f>SUM(L189)</f>
        <v>899</v>
      </c>
      <c r="M188" s="91">
        <f>SUM(M189:M190)</f>
        <v>200</v>
      </c>
      <c r="N188" s="337">
        <f>SUM(N189:N190)</f>
        <v>200</v>
      </c>
      <c r="O188" s="91">
        <f>SUM(O189)</f>
        <v>200</v>
      </c>
      <c r="P188" s="90">
        <f t="shared" si="112"/>
        <v>200</v>
      </c>
      <c r="Q188" s="90">
        <f t="shared" si="112"/>
        <v>200</v>
      </c>
      <c r="R188" s="90">
        <f t="shared" si="112"/>
        <v>200</v>
      </c>
      <c r="S188" s="36"/>
      <c r="T188" s="312"/>
    </row>
    <row r="189" spans="1:20" ht="13.2" x14ac:dyDescent="0.25">
      <c r="A189" s="5">
        <v>41</v>
      </c>
      <c r="B189" s="203">
        <v>642015</v>
      </c>
      <c r="C189" s="5" t="s">
        <v>253</v>
      </c>
      <c r="D189" s="93">
        <v>108</v>
      </c>
      <c r="E189" s="93">
        <v>418</v>
      </c>
      <c r="F189" s="93">
        <v>623</v>
      </c>
      <c r="G189" s="98">
        <v>143</v>
      </c>
      <c r="H189" s="98">
        <v>743</v>
      </c>
      <c r="I189" s="98">
        <v>166</v>
      </c>
      <c r="J189" s="98">
        <v>339</v>
      </c>
      <c r="K189" s="98">
        <v>939</v>
      </c>
      <c r="L189" s="98">
        <v>899</v>
      </c>
      <c r="M189" s="94">
        <v>200</v>
      </c>
      <c r="N189" s="336">
        <v>200</v>
      </c>
      <c r="O189" s="94">
        <v>200</v>
      </c>
      <c r="P189" s="93">
        <v>200</v>
      </c>
      <c r="Q189" s="93">
        <v>200</v>
      </c>
      <c r="R189" s="93">
        <v>200</v>
      </c>
      <c r="S189" s="36"/>
      <c r="T189" s="312"/>
    </row>
    <row r="190" spans="1:20" ht="13.2" x14ac:dyDescent="0.25">
      <c r="A190" s="5"/>
      <c r="B190" s="203"/>
      <c r="C190" s="5"/>
      <c r="D190" s="100"/>
      <c r="E190" s="100"/>
      <c r="F190" s="100"/>
      <c r="G190" s="100"/>
      <c r="H190" s="100"/>
      <c r="I190" s="93"/>
      <c r="J190" s="93"/>
      <c r="K190" s="93"/>
      <c r="L190" s="93"/>
      <c r="M190" s="94"/>
      <c r="N190" s="336"/>
      <c r="O190" s="94"/>
      <c r="P190" s="93"/>
      <c r="Q190" s="93"/>
      <c r="R190" s="93"/>
      <c r="S190" s="36"/>
      <c r="T190" s="312"/>
    </row>
    <row r="191" spans="1:20" ht="13.2" x14ac:dyDescent="0.25">
      <c r="A191" s="4"/>
      <c r="B191" s="202"/>
      <c r="C191" s="4" t="s">
        <v>122</v>
      </c>
      <c r="D191" s="114">
        <f t="shared" ref="D191:K191" si="113">D192+D198+D207</f>
        <v>60863</v>
      </c>
      <c r="E191" s="114">
        <f t="shared" si="113"/>
        <v>57007</v>
      </c>
      <c r="F191" s="124">
        <f t="shared" si="113"/>
        <v>71229</v>
      </c>
      <c r="G191" s="124">
        <f t="shared" si="113"/>
        <v>69029</v>
      </c>
      <c r="H191" s="124">
        <f t="shared" si="113"/>
        <v>75156</v>
      </c>
      <c r="I191" s="124">
        <f t="shared" si="113"/>
        <v>85230</v>
      </c>
      <c r="J191" s="124">
        <f t="shared" si="113"/>
        <v>84437</v>
      </c>
      <c r="K191" s="124">
        <f t="shared" si="113"/>
        <v>89796</v>
      </c>
      <c r="L191" s="124">
        <f>L192+L198+L207+L209</f>
        <v>98791</v>
      </c>
      <c r="M191" s="124">
        <f t="shared" ref="M191:R191" si="114">M192+M198+M207</f>
        <v>120650</v>
      </c>
      <c r="N191" s="124">
        <f t="shared" si="114"/>
        <v>120650</v>
      </c>
      <c r="O191" s="124">
        <f t="shared" si="114"/>
        <v>120650</v>
      </c>
      <c r="P191" s="124">
        <f t="shared" si="114"/>
        <v>125702</v>
      </c>
      <c r="Q191" s="124">
        <f t="shared" si="114"/>
        <v>130718</v>
      </c>
      <c r="R191" s="124">
        <f t="shared" si="114"/>
        <v>135935</v>
      </c>
      <c r="S191" s="36"/>
      <c r="T191" s="312"/>
    </row>
    <row r="192" spans="1:20" ht="13.2" x14ac:dyDescent="0.25">
      <c r="A192" s="4"/>
      <c r="B192" s="202">
        <v>610</v>
      </c>
      <c r="C192" s="4" t="s">
        <v>123</v>
      </c>
      <c r="D192" s="93">
        <f>SUM(D193:D197)</f>
        <v>48250</v>
      </c>
      <c r="E192" s="90">
        <f t="shared" ref="E192:F192" si="115">SUM(E193:E196)</f>
        <v>44483</v>
      </c>
      <c r="F192" s="90">
        <f t="shared" si="115"/>
        <v>53428</v>
      </c>
      <c r="G192" s="92">
        <f>SUM(G193:G196)</f>
        <v>53343</v>
      </c>
      <c r="H192" s="92">
        <f>SUM(H193:H196)</f>
        <v>57835</v>
      </c>
      <c r="I192" s="98">
        <f>I193+I194+I195+I196</f>
        <v>65756</v>
      </c>
      <c r="J192" s="98">
        <f>SUM(J193:J196)</f>
        <v>64693</v>
      </c>
      <c r="K192" s="92">
        <f>SUM(K193:K196)</f>
        <v>68747</v>
      </c>
      <c r="L192" s="92">
        <f>SUM(L193:L196)</f>
        <v>77073</v>
      </c>
      <c r="M192" s="91">
        <f>SUM(M193:M197)</f>
        <v>89181</v>
      </c>
      <c r="N192" s="337">
        <f>SUM(N193:N197)</f>
        <v>89181</v>
      </c>
      <c r="O192" s="91">
        <f>SUM(O193:O197)</f>
        <v>89181</v>
      </c>
      <c r="P192" s="93">
        <f>SUM(P193:P196)</f>
        <v>92241</v>
      </c>
      <c r="Q192" s="93">
        <f>SUM(Q193:Q196)</f>
        <v>95931</v>
      </c>
      <c r="R192" s="93">
        <f>SUM(R193:R196)</f>
        <v>99768</v>
      </c>
      <c r="S192" s="36"/>
      <c r="T192" s="312"/>
    </row>
    <row r="193" spans="1:20" ht="13.2" x14ac:dyDescent="0.25">
      <c r="A193" s="5">
        <v>41</v>
      </c>
      <c r="B193" s="203">
        <v>611</v>
      </c>
      <c r="C193" s="5" t="s">
        <v>48</v>
      </c>
      <c r="D193" s="93">
        <v>27884</v>
      </c>
      <c r="E193" s="93">
        <v>23371</v>
      </c>
      <c r="F193" s="93">
        <v>25034</v>
      </c>
      <c r="G193" s="98">
        <v>28414</v>
      </c>
      <c r="H193" s="98">
        <v>31958</v>
      </c>
      <c r="I193" s="98">
        <v>35490</v>
      </c>
      <c r="J193" s="98">
        <v>34927</v>
      </c>
      <c r="K193" s="98">
        <v>34642</v>
      </c>
      <c r="L193" s="98">
        <v>40111</v>
      </c>
      <c r="M193" s="94">
        <v>89181</v>
      </c>
      <c r="N193" s="336">
        <v>89181</v>
      </c>
      <c r="O193" s="94">
        <v>89181</v>
      </c>
      <c r="P193" s="93">
        <v>92241</v>
      </c>
      <c r="Q193" s="93">
        <v>95931</v>
      </c>
      <c r="R193" s="93">
        <v>99768</v>
      </c>
      <c r="S193" s="36"/>
      <c r="T193" s="312"/>
    </row>
    <row r="194" spans="1:20" ht="13.2" x14ac:dyDescent="0.25">
      <c r="A194" s="5">
        <v>41</v>
      </c>
      <c r="B194" s="203">
        <v>612</v>
      </c>
      <c r="C194" s="5" t="s">
        <v>49</v>
      </c>
      <c r="D194" s="100">
        <v>12597</v>
      </c>
      <c r="E194" s="93">
        <v>14184</v>
      </c>
      <c r="F194" s="93">
        <v>17183</v>
      </c>
      <c r="G194" s="98">
        <v>14532</v>
      </c>
      <c r="H194" s="98">
        <v>14860</v>
      </c>
      <c r="I194" s="98">
        <v>19173</v>
      </c>
      <c r="J194" s="98">
        <v>20060</v>
      </c>
      <c r="K194" s="98">
        <v>19042</v>
      </c>
      <c r="L194" s="98">
        <v>26390</v>
      </c>
      <c r="M194" s="94"/>
      <c r="N194" s="336"/>
      <c r="O194" s="94"/>
      <c r="P194" s="93"/>
      <c r="Q194" s="93"/>
      <c r="R194" s="93"/>
      <c r="S194" s="36"/>
      <c r="T194" s="312"/>
    </row>
    <row r="195" spans="1:20" ht="13.2" x14ac:dyDescent="0.25">
      <c r="A195" s="5">
        <v>41</v>
      </c>
      <c r="B195" s="203">
        <v>615</v>
      </c>
      <c r="C195" s="5" t="s">
        <v>368</v>
      </c>
      <c r="D195" s="100">
        <v>3089</v>
      </c>
      <c r="E195" s="93">
        <v>3591</v>
      </c>
      <c r="F195" s="93">
        <v>3861</v>
      </c>
      <c r="G195" s="98">
        <v>5265</v>
      </c>
      <c r="H195" s="98">
        <v>3055</v>
      </c>
      <c r="I195" s="98">
        <v>3643</v>
      </c>
      <c r="J195" s="98">
        <v>2840</v>
      </c>
      <c r="K195" s="98">
        <v>4653</v>
      </c>
      <c r="L195" s="98">
        <v>4228</v>
      </c>
      <c r="M195" s="94"/>
      <c r="N195" s="336"/>
      <c r="O195" s="94"/>
      <c r="P195" s="93"/>
      <c r="Q195" s="93"/>
      <c r="R195" s="93"/>
      <c r="S195" s="36"/>
      <c r="T195" s="312"/>
    </row>
    <row r="196" spans="1:20" ht="13.2" x14ac:dyDescent="0.25">
      <c r="A196" s="5">
        <v>41</v>
      </c>
      <c r="B196" s="203">
        <v>614</v>
      </c>
      <c r="C196" s="5" t="s">
        <v>51</v>
      </c>
      <c r="D196" s="100">
        <v>4680</v>
      </c>
      <c r="E196" s="100">
        <v>3337</v>
      </c>
      <c r="F196" s="93">
        <v>7350</v>
      </c>
      <c r="G196" s="98">
        <v>5132</v>
      </c>
      <c r="H196" s="98">
        <v>7962</v>
      </c>
      <c r="I196" s="98">
        <v>7450</v>
      </c>
      <c r="J196" s="98">
        <v>6866</v>
      </c>
      <c r="K196" s="98">
        <v>10410</v>
      </c>
      <c r="L196" s="98">
        <v>6344</v>
      </c>
      <c r="M196" s="94"/>
      <c r="N196" s="336"/>
      <c r="O196" s="94"/>
      <c r="P196" s="93"/>
      <c r="Q196" s="93"/>
      <c r="R196" s="93"/>
      <c r="S196" s="36"/>
      <c r="T196" s="312"/>
    </row>
    <row r="197" spans="1:20" ht="13.2" x14ac:dyDescent="0.25">
      <c r="A197" s="5"/>
      <c r="B197" s="203"/>
      <c r="C197" s="5"/>
      <c r="D197" s="100"/>
      <c r="E197" s="100"/>
      <c r="F197" s="100"/>
      <c r="G197" s="101"/>
      <c r="H197" s="101"/>
      <c r="I197" s="98"/>
      <c r="J197" s="98"/>
      <c r="K197" s="98"/>
      <c r="L197" s="98"/>
      <c r="M197" s="94"/>
      <c r="N197" s="336"/>
      <c r="O197" s="94"/>
      <c r="P197" s="93"/>
      <c r="Q197" s="93"/>
      <c r="R197" s="93"/>
      <c r="S197" s="36"/>
      <c r="T197" s="312"/>
    </row>
    <row r="198" spans="1:20" ht="13.2" x14ac:dyDescent="0.25">
      <c r="A198" s="4">
        <v>41</v>
      </c>
      <c r="B198" s="202">
        <v>620</v>
      </c>
      <c r="C198" s="4" t="s">
        <v>53</v>
      </c>
      <c r="D198" s="90">
        <f>SUM(D199:D205)</f>
        <v>12613</v>
      </c>
      <c r="E198" s="90">
        <f t="shared" ref="E198:P198" si="116">SUM(E199:E205)</f>
        <v>12524</v>
      </c>
      <c r="F198" s="90">
        <f t="shared" si="116"/>
        <v>17801</v>
      </c>
      <c r="G198" s="92">
        <f t="shared" si="116"/>
        <v>15686</v>
      </c>
      <c r="H198" s="92">
        <f t="shared" si="116"/>
        <v>17321</v>
      </c>
      <c r="I198" s="92">
        <f t="shared" si="116"/>
        <v>19474</v>
      </c>
      <c r="J198" s="92">
        <f t="shared" ref="J198:O198" si="117">SUM(J199:J205)</f>
        <v>19744</v>
      </c>
      <c r="K198" s="92">
        <f t="shared" si="117"/>
        <v>21049</v>
      </c>
      <c r="L198" s="92">
        <f t="shared" si="117"/>
        <v>21718</v>
      </c>
      <c r="M198" s="91">
        <f t="shared" si="117"/>
        <v>31169</v>
      </c>
      <c r="N198" s="337">
        <f t="shared" si="117"/>
        <v>31169</v>
      </c>
      <c r="O198" s="91">
        <f t="shared" si="117"/>
        <v>31169</v>
      </c>
      <c r="P198" s="90">
        <f t="shared" si="116"/>
        <v>33161</v>
      </c>
      <c r="Q198" s="90">
        <f>SUM(Q199:Q205)</f>
        <v>34487</v>
      </c>
      <c r="R198" s="90">
        <f t="shared" ref="R198" si="118">SUM(R199:R205)</f>
        <v>35867</v>
      </c>
      <c r="S198" s="36"/>
      <c r="T198" s="312"/>
    </row>
    <row r="199" spans="1:20" ht="13.2" x14ac:dyDescent="0.25">
      <c r="A199" s="5">
        <v>41</v>
      </c>
      <c r="B199" s="203" t="s">
        <v>54</v>
      </c>
      <c r="C199" s="5" t="s">
        <v>55</v>
      </c>
      <c r="D199" s="93">
        <v>2177</v>
      </c>
      <c r="E199" s="93">
        <v>2272</v>
      </c>
      <c r="F199" s="93">
        <v>5307</v>
      </c>
      <c r="G199" s="98">
        <v>2699</v>
      </c>
      <c r="H199" s="98">
        <v>2691</v>
      </c>
      <c r="I199" s="98">
        <v>3087</v>
      </c>
      <c r="J199" s="98">
        <v>3316</v>
      </c>
      <c r="K199" s="98">
        <v>3270</v>
      </c>
      <c r="L199" s="98">
        <v>3521</v>
      </c>
      <c r="M199" s="94"/>
      <c r="N199" s="336"/>
      <c r="O199" s="94"/>
      <c r="P199" s="93">
        <v>10147</v>
      </c>
      <c r="Q199" s="93">
        <v>10552</v>
      </c>
      <c r="R199" s="93">
        <v>10974</v>
      </c>
      <c r="S199" s="355">
        <v>11</v>
      </c>
      <c r="T199" s="360">
        <f>Q193/100*S199</f>
        <v>10552.41</v>
      </c>
    </row>
    <row r="200" spans="1:20" ht="13.2" x14ac:dyDescent="0.25">
      <c r="A200" s="5">
        <v>41</v>
      </c>
      <c r="B200" s="203">
        <v>625001</v>
      </c>
      <c r="C200" s="5" t="s">
        <v>116</v>
      </c>
      <c r="D200" s="93">
        <v>607</v>
      </c>
      <c r="E200" s="93">
        <v>650</v>
      </c>
      <c r="F200" s="93">
        <v>755</v>
      </c>
      <c r="G200" s="98">
        <v>755</v>
      </c>
      <c r="H200" s="98">
        <v>718</v>
      </c>
      <c r="I200" s="98">
        <v>942</v>
      </c>
      <c r="J200" s="98">
        <v>945</v>
      </c>
      <c r="K200" s="98">
        <v>1015</v>
      </c>
      <c r="L200" s="98">
        <v>1015</v>
      </c>
      <c r="M200" s="94"/>
      <c r="N200" s="336"/>
      <c r="O200" s="94"/>
      <c r="P200" s="93">
        <v>1291</v>
      </c>
      <c r="Q200" s="93">
        <v>1343</v>
      </c>
      <c r="R200" s="93">
        <v>1397</v>
      </c>
      <c r="S200" s="355">
        <v>1.4</v>
      </c>
      <c r="T200" s="360">
        <f>Q193/100*S200</f>
        <v>1343.0339999999999</v>
      </c>
    </row>
    <row r="201" spans="1:20" ht="13.2" x14ac:dyDescent="0.25">
      <c r="A201" s="5">
        <v>41</v>
      </c>
      <c r="B201" s="203">
        <v>625002</v>
      </c>
      <c r="C201" s="5" t="s">
        <v>56</v>
      </c>
      <c r="D201" s="93">
        <v>6099</v>
      </c>
      <c r="E201" s="93">
        <v>5520</v>
      </c>
      <c r="F201" s="93">
        <v>6984</v>
      </c>
      <c r="G201" s="98">
        <v>7558</v>
      </c>
      <c r="H201" s="98">
        <v>8525</v>
      </c>
      <c r="I201" s="98">
        <v>9428</v>
      </c>
      <c r="J201" s="98">
        <v>9455</v>
      </c>
      <c r="K201" s="98">
        <v>10152</v>
      </c>
      <c r="L201" s="98">
        <v>10088</v>
      </c>
      <c r="M201" s="94">
        <v>31169</v>
      </c>
      <c r="N201" s="336">
        <v>31169</v>
      </c>
      <c r="O201" s="94">
        <v>31169</v>
      </c>
      <c r="P201" s="93">
        <v>12914</v>
      </c>
      <c r="Q201" s="93">
        <v>13430</v>
      </c>
      <c r="R201" s="93">
        <v>13968</v>
      </c>
      <c r="S201" s="355">
        <v>14</v>
      </c>
      <c r="T201" s="360">
        <f>Q193/100*S201</f>
        <v>13430.34</v>
      </c>
    </row>
    <row r="202" spans="1:20" ht="13.2" x14ac:dyDescent="0.25">
      <c r="A202" s="5">
        <v>41</v>
      </c>
      <c r="B202" s="203">
        <v>625003</v>
      </c>
      <c r="C202" s="5" t="s">
        <v>57</v>
      </c>
      <c r="D202" s="93">
        <v>323</v>
      </c>
      <c r="E202" s="93">
        <v>420</v>
      </c>
      <c r="F202" s="93">
        <v>362</v>
      </c>
      <c r="G202" s="98">
        <v>400</v>
      </c>
      <c r="H202" s="98">
        <v>486</v>
      </c>
      <c r="I202" s="98">
        <v>539</v>
      </c>
      <c r="J202" s="98">
        <v>540</v>
      </c>
      <c r="K202" s="98">
        <v>581</v>
      </c>
      <c r="L202" s="98">
        <v>641</v>
      </c>
      <c r="M202" s="94"/>
      <c r="N202" s="336"/>
      <c r="O202" s="94"/>
      <c r="P202" s="93">
        <v>738</v>
      </c>
      <c r="Q202" s="93">
        <v>768</v>
      </c>
      <c r="R202" s="93">
        <v>798</v>
      </c>
      <c r="S202" s="355">
        <v>0.8</v>
      </c>
      <c r="T202" s="360">
        <f>Q193/100*S202</f>
        <v>767.44799999999998</v>
      </c>
    </row>
    <row r="203" spans="1:20" ht="13.2" x14ac:dyDescent="0.25">
      <c r="A203" s="5">
        <v>41</v>
      </c>
      <c r="B203" s="203">
        <v>625004</v>
      </c>
      <c r="C203" s="5" t="s">
        <v>58</v>
      </c>
      <c r="D203" s="93">
        <v>1168</v>
      </c>
      <c r="E203" s="93">
        <v>1277</v>
      </c>
      <c r="F203" s="93">
        <v>1616</v>
      </c>
      <c r="G203" s="98">
        <v>1495</v>
      </c>
      <c r="H203" s="98">
        <v>1814</v>
      </c>
      <c r="I203" s="98">
        <v>2020</v>
      </c>
      <c r="J203" s="98">
        <v>2025</v>
      </c>
      <c r="K203" s="98">
        <v>2175</v>
      </c>
      <c r="L203" s="98">
        <v>2131</v>
      </c>
      <c r="M203" s="94"/>
      <c r="N203" s="336"/>
      <c r="O203" s="94"/>
      <c r="P203" s="93">
        <v>2767</v>
      </c>
      <c r="Q203" s="93">
        <v>2878</v>
      </c>
      <c r="R203" s="93">
        <v>2993</v>
      </c>
      <c r="S203" s="36">
        <v>3</v>
      </c>
      <c r="T203" s="360">
        <f>Q193/100*S203</f>
        <v>2877.93</v>
      </c>
    </row>
    <row r="204" spans="1:20" ht="13.2" x14ac:dyDescent="0.25">
      <c r="A204" s="5">
        <v>41</v>
      </c>
      <c r="B204" s="203">
        <v>625005</v>
      </c>
      <c r="C204" s="5" t="s">
        <v>59</v>
      </c>
      <c r="D204" s="93">
        <v>170</v>
      </c>
      <c r="E204" s="93">
        <v>180</v>
      </c>
      <c r="F204" s="93">
        <v>220</v>
      </c>
      <c r="G204" s="98">
        <v>214</v>
      </c>
      <c r="H204" s="98">
        <v>215</v>
      </c>
      <c r="I204" s="98">
        <v>260</v>
      </c>
      <c r="J204" s="98">
        <v>243</v>
      </c>
      <c r="K204" s="98">
        <v>412</v>
      </c>
      <c r="L204" s="98">
        <v>512</v>
      </c>
      <c r="M204" s="94"/>
      <c r="N204" s="336"/>
      <c r="O204" s="94"/>
      <c r="P204" s="93">
        <v>923</v>
      </c>
      <c r="Q204" s="93">
        <v>959</v>
      </c>
      <c r="R204" s="93">
        <v>998</v>
      </c>
      <c r="S204" s="355">
        <v>1</v>
      </c>
      <c r="T204" s="360">
        <f>Q192/100*S204</f>
        <v>959.31</v>
      </c>
    </row>
    <row r="205" spans="1:20" ht="13.2" x14ac:dyDescent="0.25">
      <c r="A205" s="5">
        <v>41</v>
      </c>
      <c r="B205" s="203">
        <v>625007</v>
      </c>
      <c r="C205" s="5" t="s">
        <v>98</v>
      </c>
      <c r="D205" s="93">
        <v>2069</v>
      </c>
      <c r="E205" s="93">
        <v>2205</v>
      </c>
      <c r="F205" s="93">
        <v>2557</v>
      </c>
      <c r="G205" s="98">
        <v>2565</v>
      </c>
      <c r="H205" s="98">
        <v>2872</v>
      </c>
      <c r="I205" s="98">
        <v>3198</v>
      </c>
      <c r="J205" s="98">
        <v>3220</v>
      </c>
      <c r="K205" s="98">
        <v>3444</v>
      </c>
      <c r="L205" s="98">
        <v>3810</v>
      </c>
      <c r="M205" s="94"/>
      <c r="N205" s="336"/>
      <c r="O205" s="94"/>
      <c r="P205" s="93">
        <v>4381</v>
      </c>
      <c r="Q205" s="93">
        <v>4557</v>
      </c>
      <c r="R205" s="93">
        <v>4739</v>
      </c>
      <c r="S205" s="355">
        <v>4.75</v>
      </c>
      <c r="T205" s="360">
        <f>Q193/100*S205</f>
        <v>4556.7224999999999</v>
      </c>
    </row>
    <row r="206" spans="1:20" ht="13.2" x14ac:dyDescent="0.25">
      <c r="A206" s="5"/>
      <c r="B206" s="203"/>
      <c r="C206" s="5"/>
      <c r="D206" s="100"/>
      <c r="E206" s="100"/>
      <c r="F206" s="100"/>
      <c r="G206" s="101"/>
      <c r="H206" s="101"/>
      <c r="I206" s="98"/>
      <c r="J206" s="98"/>
      <c r="K206" s="98"/>
      <c r="L206" s="98"/>
      <c r="M206" s="94"/>
      <c r="N206" s="336"/>
      <c r="O206" s="94"/>
      <c r="P206" s="93"/>
      <c r="Q206" s="93"/>
      <c r="R206" s="93"/>
      <c r="S206" s="36"/>
      <c r="T206" s="312"/>
    </row>
    <row r="207" spans="1:20" ht="13.2" x14ac:dyDescent="0.25">
      <c r="A207" s="4"/>
      <c r="B207" s="202">
        <v>630</v>
      </c>
      <c r="C207" s="4" t="s">
        <v>60</v>
      </c>
      <c r="D207" s="93">
        <f>SUM(D208:D208)</f>
        <v>0</v>
      </c>
      <c r="E207" s="93"/>
      <c r="F207" s="93">
        <f>SUM(F208:F208)</f>
        <v>0</v>
      </c>
      <c r="G207" s="98"/>
      <c r="H207" s="98">
        <f>SUM(H208:H209)</f>
        <v>0</v>
      </c>
      <c r="I207" s="92">
        <f t="shared" ref="I207:P207" si="119">SUM(I209)</f>
        <v>0</v>
      </c>
      <c r="J207" s="92"/>
      <c r="K207" s="92"/>
      <c r="L207" s="92">
        <f>SUM(L208:L208)</f>
        <v>0</v>
      </c>
      <c r="M207" s="91">
        <f>SUM(M208:M209)</f>
        <v>300</v>
      </c>
      <c r="N207" s="337">
        <f>SUM(N208:N209)</f>
        <v>300</v>
      </c>
      <c r="O207" s="91">
        <f>SUM(O208:O209)</f>
        <v>300</v>
      </c>
      <c r="P207" s="90">
        <f t="shared" si="119"/>
        <v>300</v>
      </c>
      <c r="Q207" s="90">
        <f t="shared" ref="Q207:R207" si="120">SUM(Q209)</f>
        <v>300</v>
      </c>
      <c r="R207" s="90">
        <f t="shared" si="120"/>
        <v>300</v>
      </c>
      <c r="S207" s="36"/>
      <c r="T207" s="312"/>
    </row>
    <row r="208" spans="1:20" ht="13.2" x14ac:dyDescent="0.25">
      <c r="A208" s="5"/>
      <c r="B208" s="203">
        <v>633006</v>
      </c>
      <c r="C208" s="5" t="s">
        <v>71</v>
      </c>
      <c r="D208" s="100">
        <v>0</v>
      </c>
      <c r="E208" s="100"/>
      <c r="F208" s="120">
        <v>0</v>
      </c>
      <c r="G208" s="142"/>
      <c r="H208" s="142">
        <v>0</v>
      </c>
      <c r="I208" s="98">
        <v>0</v>
      </c>
      <c r="J208" s="98"/>
      <c r="K208" s="98"/>
      <c r="L208" s="98">
        <v>0</v>
      </c>
      <c r="M208" s="94"/>
      <c r="N208" s="336"/>
      <c r="O208" s="94"/>
      <c r="P208" s="93"/>
      <c r="Q208" s="93"/>
      <c r="R208" s="93"/>
      <c r="S208" s="36"/>
      <c r="T208" s="312"/>
    </row>
    <row r="209" spans="1:20" ht="13.2" x14ac:dyDescent="0.25">
      <c r="A209" s="9"/>
      <c r="B209" s="204">
        <v>635</v>
      </c>
      <c r="C209" s="9" t="s">
        <v>124</v>
      </c>
      <c r="D209" s="98">
        <v>0</v>
      </c>
      <c r="E209" s="98"/>
      <c r="F209" s="98">
        <v>0</v>
      </c>
      <c r="G209" s="98"/>
      <c r="H209" s="98">
        <v>0</v>
      </c>
      <c r="I209" s="98">
        <v>0</v>
      </c>
      <c r="J209" s="98"/>
      <c r="K209" s="98"/>
      <c r="L209" s="98">
        <v>0</v>
      </c>
      <c r="M209" s="94">
        <v>300</v>
      </c>
      <c r="N209" s="336">
        <v>300</v>
      </c>
      <c r="O209" s="94">
        <v>300</v>
      </c>
      <c r="P209" s="98">
        <v>300</v>
      </c>
      <c r="Q209" s="98">
        <v>300</v>
      </c>
      <c r="R209" s="98">
        <v>300</v>
      </c>
      <c r="S209" s="36"/>
      <c r="T209" s="312"/>
    </row>
    <row r="210" spans="1:20" ht="13.8" thickBot="1" x14ac:dyDescent="0.3">
      <c r="A210" s="8"/>
      <c r="B210" s="200"/>
      <c r="C210" s="8"/>
      <c r="D210" s="46"/>
      <c r="E210" s="46"/>
      <c r="F210" s="46"/>
      <c r="G210" s="46"/>
      <c r="H210" s="46"/>
      <c r="I210" s="46"/>
      <c r="J210" s="46"/>
      <c r="K210" s="46"/>
      <c r="L210" s="46"/>
      <c r="M210" s="299"/>
      <c r="N210" s="299"/>
      <c r="O210" s="299"/>
      <c r="P210" s="58"/>
      <c r="S210" s="36"/>
      <c r="T210" s="312"/>
    </row>
    <row r="211" spans="1:20" s="192" customFormat="1" ht="30" customHeight="1" x14ac:dyDescent="0.25">
      <c r="A211" s="189"/>
      <c r="B211" s="376" t="s">
        <v>45</v>
      </c>
      <c r="C211" s="376"/>
      <c r="D211" s="190" t="s">
        <v>1</v>
      </c>
      <c r="E211" s="190" t="s">
        <v>1</v>
      </c>
      <c r="F211" s="191" t="s">
        <v>1</v>
      </c>
      <c r="G211" s="191" t="s">
        <v>466</v>
      </c>
      <c r="H211" s="191" t="s">
        <v>467</v>
      </c>
      <c r="I211" s="190" t="s">
        <v>468</v>
      </c>
      <c r="J211" s="190" t="s">
        <v>478</v>
      </c>
      <c r="K211" s="190" t="s">
        <v>535</v>
      </c>
      <c r="L211" s="190" t="s">
        <v>581</v>
      </c>
      <c r="M211" s="78" t="s">
        <v>578</v>
      </c>
      <c r="N211" s="251" t="s">
        <v>579</v>
      </c>
      <c r="O211" s="251" t="s">
        <v>536</v>
      </c>
      <c r="P211" s="251" t="s">
        <v>479</v>
      </c>
      <c r="Q211" s="177" t="s">
        <v>537</v>
      </c>
      <c r="R211" s="177" t="s">
        <v>582</v>
      </c>
      <c r="S211" s="36"/>
      <c r="T211" s="312"/>
    </row>
    <row r="212" spans="1:20" ht="13.2" x14ac:dyDescent="0.25">
      <c r="A212" s="7"/>
      <c r="B212" s="198" t="s">
        <v>125</v>
      </c>
      <c r="C212" s="96" t="s">
        <v>126</v>
      </c>
      <c r="D212" s="97">
        <f>D213+D218+D222+D225+D226+D228</f>
        <v>18390</v>
      </c>
      <c r="E212" s="97">
        <f>E213+E218+E222+E225+E226+E228</f>
        <v>26705</v>
      </c>
      <c r="F212" s="97">
        <f>F213+F218+F222+F225+F226+F228</f>
        <v>29885</v>
      </c>
      <c r="G212" s="97">
        <f>G213+G218+G222+G225+G226+G228</f>
        <v>35538</v>
      </c>
      <c r="H212" s="97">
        <f>H213+H218+H222+H225+H226+H228</f>
        <v>33274</v>
      </c>
      <c r="I212" s="97">
        <f t="shared" ref="I212" si="121">I213+I218+I222+I226+I228+I225</f>
        <v>30928</v>
      </c>
      <c r="J212" s="97">
        <f>J213+J218+J222+J226+J228</f>
        <v>30984</v>
      </c>
      <c r="K212" s="97">
        <f>K213+K218+K222+K226+K228</f>
        <v>27652</v>
      </c>
      <c r="L212" s="97">
        <f>L213+L218+L222+L226+L228</f>
        <v>32956</v>
      </c>
      <c r="M212" s="123">
        <f t="shared" ref="M212:N212" si="122">M213+M218+M222+M226+M228+M225</f>
        <v>24685</v>
      </c>
      <c r="N212" s="123">
        <f t="shared" si="122"/>
        <v>29685</v>
      </c>
      <c r="O212" s="123">
        <f t="shared" ref="O212" si="123">O213+O218+O222+O226+O228+O225</f>
        <v>32850</v>
      </c>
      <c r="P212" s="97">
        <f t="shared" ref="P212" si="124">P213+P218+P222+P226+P228+P225</f>
        <v>24685</v>
      </c>
      <c r="Q212" s="97">
        <f t="shared" ref="Q212:R212" si="125">Q213+Q218+Q222+Q226+Q228+Q225</f>
        <v>24685</v>
      </c>
      <c r="R212" s="97">
        <f t="shared" si="125"/>
        <v>24685</v>
      </c>
      <c r="S212" s="36"/>
      <c r="T212" s="312"/>
    </row>
    <row r="213" spans="1:20" ht="13.2" x14ac:dyDescent="0.25">
      <c r="A213" s="4">
        <v>41</v>
      </c>
      <c r="B213" s="202">
        <v>632</v>
      </c>
      <c r="C213" s="4" t="s">
        <v>127</v>
      </c>
      <c r="D213" s="90">
        <f t="shared" ref="D213:F213" si="126">SUM(D214:D217)</f>
        <v>7098</v>
      </c>
      <c r="E213" s="90">
        <f t="shared" si="126"/>
        <v>7537</v>
      </c>
      <c r="F213" s="90">
        <f t="shared" si="126"/>
        <v>5531</v>
      </c>
      <c r="G213" s="92">
        <f>SUM(G214:G217)</f>
        <v>9459</v>
      </c>
      <c r="H213" s="92">
        <f>SUM(H214:H217)</f>
        <v>8377</v>
      </c>
      <c r="I213" s="92">
        <v>5107</v>
      </c>
      <c r="J213" s="92">
        <f t="shared" ref="J213:O213" si="127">SUM(J214:J217)</f>
        <v>7991</v>
      </c>
      <c r="K213" s="92">
        <f t="shared" si="127"/>
        <v>9563</v>
      </c>
      <c r="L213" s="92">
        <f t="shared" si="127"/>
        <v>5421</v>
      </c>
      <c r="M213" s="91">
        <f t="shared" si="127"/>
        <v>8000</v>
      </c>
      <c r="N213" s="337">
        <f t="shared" si="127"/>
        <v>8000</v>
      </c>
      <c r="O213" s="91">
        <f t="shared" si="127"/>
        <v>8000</v>
      </c>
      <c r="P213" s="90">
        <f t="shared" ref="P213" si="128">SUM(P214:P217)</f>
        <v>8000</v>
      </c>
      <c r="Q213" s="90">
        <f t="shared" ref="Q213:R213" si="129">SUM(Q214:Q217)</f>
        <v>8000</v>
      </c>
      <c r="R213" s="90">
        <f t="shared" si="129"/>
        <v>8000</v>
      </c>
      <c r="S213" s="36"/>
      <c r="T213" s="312"/>
    </row>
    <row r="214" spans="1:20" ht="13.2" x14ac:dyDescent="0.25">
      <c r="A214" s="5">
        <v>41</v>
      </c>
      <c r="B214" s="203">
        <v>632001</v>
      </c>
      <c r="C214" s="5" t="s">
        <v>665</v>
      </c>
      <c r="D214" s="93">
        <v>1768</v>
      </c>
      <c r="E214" s="93">
        <v>1964</v>
      </c>
      <c r="F214" s="93">
        <v>1288</v>
      </c>
      <c r="G214" s="98">
        <v>2185</v>
      </c>
      <c r="H214" s="98">
        <v>2468</v>
      </c>
      <c r="I214" s="98">
        <v>1889</v>
      </c>
      <c r="J214" s="98">
        <v>1000</v>
      </c>
      <c r="K214" s="98">
        <v>2099</v>
      </c>
      <c r="L214" s="98">
        <v>1718</v>
      </c>
      <c r="M214" s="94">
        <v>2000</v>
      </c>
      <c r="N214" s="336">
        <v>2000</v>
      </c>
      <c r="O214" s="94">
        <v>2000</v>
      </c>
      <c r="P214" s="93">
        <v>2000</v>
      </c>
      <c r="Q214" s="93">
        <v>2000</v>
      </c>
      <c r="R214" s="93">
        <v>2000</v>
      </c>
      <c r="S214" s="36"/>
      <c r="T214" s="312"/>
    </row>
    <row r="215" spans="1:20" ht="13.2" x14ac:dyDescent="0.25">
      <c r="A215" s="5">
        <v>41</v>
      </c>
      <c r="B215" s="203">
        <v>632001</v>
      </c>
      <c r="C215" s="5" t="s">
        <v>128</v>
      </c>
      <c r="D215" s="93">
        <v>4070</v>
      </c>
      <c r="E215" s="93">
        <v>4553</v>
      </c>
      <c r="F215" s="93">
        <v>2428</v>
      </c>
      <c r="G215" s="98">
        <v>4438</v>
      </c>
      <c r="H215" s="98">
        <v>4169</v>
      </c>
      <c r="I215" s="98">
        <v>2866</v>
      </c>
      <c r="J215" s="98">
        <v>6634</v>
      </c>
      <c r="K215" s="98">
        <v>7054</v>
      </c>
      <c r="L215" s="98">
        <v>3243</v>
      </c>
      <c r="M215" s="94">
        <v>3500</v>
      </c>
      <c r="N215" s="336">
        <v>3500</v>
      </c>
      <c r="O215" s="94">
        <v>3500</v>
      </c>
      <c r="P215" s="93">
        <v>3500</v>
      </c>
      <c r="Q215" s="93">
        <v>3500</v>
      </c>
      <c r="R215" s="93">
        <v>3500</v>
      </c>
      <c r="S215" s="36"/>
      <c r="T215" s="312"/>
    </row>
    <row r="216" spans="1:20" ht="13.2" x14ac:dyDescent="0.25">
      <c r="A216" s="5">
        <v>41</v>
      </c>
      <c r="B216" s="203">
        <v>632002</v>
      </c>
      <c r="C216" s="5" t="s">
        <v>66</v>
      </c>
      <c r="D216" s="93">
        <v>1088</v>
      </c>
      <c r="E216" s="93">
        <v>863</v>
      </c>
      <c r="F216" s="93">
        <v>1643</v>
      </c>
      <c r="G216" s="98">
        <v>2665</v>
      </c>
      <c r="H216" s="98">
        <v>1582</v>
      </c>
      <c r="I216" s="98">
        <v>160</v>
      </c>
      <c r="J216" s="98">
        <v>200</v>
      </c>
      <c r="K216" s="98">
        <v>238</v>
      </c>
      <c r="L216" s="98">
        <v>286</v>
      </c>
      <c r="M216" s="94">
        <v>1700</v>
      </c>
      <c r="N216" s="336">
        <v>1700</v>
      </c>
      <c r="O216" s="94">
        <v>1700</v>
      </c>
      <c r="P216" s="93">
        <v>1700</v>
      </c>
      <c r="Q216" s="93">
        <v>1700</v>
      </c>
      <c r="R216" s="93">
        <v>1700</v>
      </c>
      <c r="S216" s="36"/>
      <c r="T216" s="312"/>
    </row>
    <row r="217" spans="1:20" ht="13.2" x14ac:dyDescent="0.25">
      <c r="A217" s="5">
        <v>41</v>
      </c>
      <c r="B217" s="203">
        <v>632003</v>
      </c>
      <c r="C217" s="5" t="s">
        <v>129</v>
      </c>
      <c r="D217" s="93">
        <v>172</v>
      </c>
      <c r="E217" s="93">
        <v>157</v>
      </c>
      <c r="F217" s="93">
        <v>172</v>
      </c>
      <c r="G217" s="98">
        <v>171</v>
      </c>
      <c r="H217" s="98">
        <v>158</v>
      </c>
      <c r="I217" s="98">
        <v>192</v>
      </c>
      <c r="J217" s="98">
        <v>157</v>
      </c>
      <c r="K217" s="98">
        <v>172</v>
      </c>
      <c r="L217" s="98">
        <v>174</v>
      </c>
      <c r="M217" s="94">
        <v>800</v>
      </c>
      <c r="N217" s="336">
        <v>800</v>
      </c>
      <c r="O217" s="94">
        <v>800</v>
      </c>
      <c r="P217" s="93">
        <v>800</v>
      </c>
      <c r="Q217" s="93">
        <v>800</v>
      </c>
      <c r="R217" s="93">
        <v>800</v>
      </c>
      <c r="S217" s="36"/>
      <c r="T217" s="312"/>
    </row>
    <row r="218" spans="1:20" ht="13.2" x14ac:dyDescent="0.25">
      <c r="A218" s="4">
        <v>41</v>
      </c>
      <c r="B218" s="202">
        <v>633</v>
      </c>
      <c r="C218" s="4" t="s">
        <v>68</v>
      </c>
      <c r="D218" s="90">
        <f t="shared" ref="D218:F218" si="130">SUM(D219:D221)</f>
        <v>9158</v>
      </c>
      <c r="E218" s="90">
        <f t="shared" si="130"/>
        <v>15196</v>
      </c>
      <c r="F218" s="90">
        <f t="shared" si="130"/>
        <v>14159</v>
      </c>
      <c r="G218" s="92">
        <f>SUM(G219:G221)</f>
        <v>16172</v>
      </c>
      <c r="H218" s="92">
        <f>SUM(H219:H221)</f>
        <v>16110</v>
      </c>
      <c r="I218" s="92">
        <v>10441</v>
      </c>
      <c r="J218" s="92">
        <f t="shared" ref="J218:O218" si="131">SUM(J219:J221)</f>
        <v>13990</v>
      </c>
      <c r="K218" s="92">
        <f t="shared" si="131"/>
        <v>6244</v>
      </c>
      <c r="L218" s="92">
        <f t="shared" si="131"/>
        <v>10571</v>
      </c>
      <c r="M218" s="91">
        <f t="shared" si="131"/>
        <v>4335</v>
      </c>
      <c r="N218" s="337">
        <f t="shared" si="131"/>
        <v>9335</v>
      </c>
      <c r="O218" s="91">
        <f t="shared" si="131"/>
        <v>12500</v>
      </c>
      <c r="P218" s="90">
        <f t="shared" ref="P218" si="132">SUM(P219:P221)</f>
        <v>4335</v>
      </c>
      <c r="Q218" s="90">
        <f t="shared" ref="Q218:R218" si="133">SUM(Q219:Q221)</f>
        <v>4335</v>
      </c>
      <c r="R218" s="90">
        <f t="shared" si="133"/>
        <v>4335</v>
      </c>
      <c r="S218" s="36"/>
      <c r="T218" s="312"/>
    </row>
    <row r="219" spans="1:20" ht="13.2" x14ac:dyDescent="0.25">
      <c r="A219" s="5">
        <v>41</v>
      </c>
      <c r="B219" s="203">
        <v>633004</v>
      </c>
      <c r="C219" s="5" t="s">
        <v>130</v>
      </c>
      <c r="D219" s="93">
        <v>91</v>
      </c>
      <c r="E219" s="93">
        <v>42</v>
      </c>
      <c r="F219" s="93">
        <v>733</v>
      </c>
      <c r="G219" s="98">
        <v>348</v>
      </c>
      <c r="H219" s="98">
        <v>600</v>
      </c>
      <c r="I219" s="98">
        <v>440</v>
      </c>
      <c r="J219" s="98">
        <v>343</v>
      </c>
      <c r="K219" s="98">
        <v>917</v>
      </c>
      <c r="L219" s="98"/>
      <c r="M219" s="94">
        <v>335</v>
      </c>
      <c r="N219" s="336">
        <v>5335</v>
      </c>
      <c r="O219" s="94">
        <v>1000</v>
      </c>
      <c r="P219" s="93">
        <v>335</v>
      </c>
      <c r="Q219" s="93">
        <v>335</v>
      </c>
      <c r="R219" s="93">
        <v>335</v>
      </c>
      <c r="S219" s="36"/>
      <c r="T219" s="312"/>
    </row>
    <row r="220" spans="1:20" ht="13.2" x14ac:dyDescent="0.25">
      <c r="A220" s="5">
        <v>41</v>
      </c>
      <c r="B220" s="203">
        <v>633005</v>
      </c>
      <c r="C220" s="5" t="s">
        <v>131</v>
      </c>
      <c r="D220" s="93">
        <v>532</v>
      </c>
      <c r="E220" s="93">
        <v>6510</v>
      </c>
      <c r="F220" s="93">
        <v>7781</v>
      </c>
      <c r="G220" s="98">
        <v>7659</v>
      </c>
      <c r="H220" s="98">
        <v>7369</v>
      </c>
      <c r="I220" s="98">
        <v>5214</v>
      </c>
      <c r="J220" s="98">
        <v>9310</v>
      </c>
      <c r="K220" s="98">
        <v>3009</v>
      </c>
      <c r="L220" s="98">
        <v>10315</v>
      </c>
      <c r="M220" s="94">
        <v>2500</v>
      </c>
      <c r="N220" s="336">
        <v>2500</v>
      </c>
      <c r="O220" s="94">
        <v>10000</v>
      </c>
      <c r="P220" s="93">
        <v>2500</v>
      </c>
      <c r="Q220" s="93">
        <v>2500</v>
      </c>
      <c r="R220" s="93">
        <v>2500</v>
      </c>
      <c r="S220" s="36"/>
      <c r="T220" s="312"/>
    </row>
    <row r="221" spans="1:20" ht="13.2" x14ac:dyDescent="0.25">
      <c r="A221" s="5">
        <v>41</v>
      </c>
      <c r="B221" s="203">
        <v>633010</v>
      </c>
      <c r="C221" s="5" t="s">
        <v>132</v>
      </c>
      <c r="D221" s="93">
        <v>8535</v>
      </c>
      <c r="E221" s="93">
        <v>8644</v>
      </c>
      <c r="F221" s="93">
        <v>5645</v>
      </c>
      <c r="G221" s="98">
        <v>8165</v>
      </c>
      <c r="H221" s="98">
        <v>8141</v>
      </c>
      <c r="I221" s="98">
        <v>4787</v>
      </c>
      <c r="J221" s="98">
        <v>4337</v>
      </c>
      <c r="K221" s="98">
        <v>2318</v>
      </c>
      <c r="L221" s="98">
        <v>256</v>
      </c>
      <c r="M221" s="94">
        <v>1500</v>
      </c>
      <c r="N221" s="336">
        <v>1500</v>
      </c>
      <c r="O221" s="94">
        <v>1500</v>
      </c>
      <c r="P221" s="93">
        <v>1500</v>
      </c>
      <c r="Q221" s="93">
        <v>1500</v>
      </c>
      <c r="R221" s="93">
        <v>1500</v>
      </c>
      <c r="S221" s="36"/>
      <c r="T221" s="312"/>
    </row>
    <row r="222" spans="1:20" ht="13.2" x14ac:dyDescent="0.25">
      <c r="A222" s="4">
        <v>41</v>
      </c>
      <c r="B222" s="202">
        <v>634</v>
      </c>
      <c r="C222" s="4" t="s">
        <v>73</v>
      </c>
      <c r="D222" s="106">
        <f t="shared" ref="D222:F222" si="134">SUM(D223:D224)</f>
        <v>1123</v>
      </c>
      <c r="E222" s="106">
        <f t="shared" si="134"/>
        <v>1540</v>
      </c>
      <c r="F222" s="106">
        <f t="shared" si="134"/>
        <v>4832</v>
      </c>
      <c r="G222" s="107">
        <f>SUM(G223:G224)</f>
        <v>3457</v>
      </c>
      <c r="H222" s="107">
        <f>SUM(H223:H224)</f>
        <v>3287</v>
      </c>
      <c r="I222" s="107">
        <v>10708</v>
      </c>
      <c r="J222" s="107">
        <f>SUM(J223:J225)</f>
        <v>2920</v>
      </c>
      <c r="K222" s="107">
        <f>SUM(K223:K225)</f>
        <v>7075</v>
      </c>
      <c r="L222" s="107">
        <f>SUM(L223:L225)</f>
        <v>8388</v>
      </c>
      <c r="M222" s="155">
        <f>SUM(M223:M224)</f>
        <v>4400</v>
      </c>
      <c r="N222" s="334">
        <f>SUM(N223:N224)</f>
        <v>4400</v>
      </c>
      <c r="O222" s="155">
        <f>SUM(O223:O224)</f>
        <v>4400</v>
      </c>
      <c r="P222" s="106">
        <f t="shared" ref="P222" si="135">SUM(P223:P224)</f>
        <v>4400</v>
      </c>
      <c r="Q222" s="106">
        <f t="shared" ref="Q222:R222" si="136">SUM(Q223:Q224)</f>
        <v>4400</v>
      </c>
      <c r="R222" s="106">
        <f t="shared" si="136"/>
        <v>4400</v>
      </c>
      <c r="S222" s="36"/>
      <c r="T222" s="312"/>
    </row>
    <row r="223" spans="1:20" ht="13.2" x14ac:dyDescent="0.25">
      <c r="A223" s="5">
        <v>41</v>
      </c>
      <c r="B223" s="203">
        <v>634001</v>
      </c>
      <c r="C223" s="5" t="s">
        <v>133</v>
      </c>
      <c r="D223" s="93">
        <v>796</v>
      </c>
      <c r="E223" s="93">
        <v>1197</v>
      </c>
      <c r="F223" s="93">
        <v>3131</v>
      </c>
      <c r="G223" s="98">
        <v>3416</v>
      </c>
      <c r="H223" s="98">
        <v>3025</v>
      </c>
      <c r="I223" s="98">
        <v>2901</v>
      </c>
      <c r="J223" s="98">
        <v>1741</v>
      </c>
      <c r="K223" s="98">
        <v>3103</v>
      </c>
      <c r="L223" s="98">
        <v>3464</v>
      </c>
      <c r="M223" s="94">
        <v>2700</v>
      </c>
      <c r="N223" s="336">
        <v>2700</v>
      </c>
      <c r="O223" s="94">
        <v>2700</v>
      </c>
      <c r="P223" s="93">
        <v>2700</v>
      </c>
      <c r="Q223" s="93">
        <v>2700</v>
      </c>
      <c r="R223" s="93">
        <v>2700</v>
      </c>
      <c r="S223" s="36"/>
      <c r="T223" s="312"/>
    </row>
    <row r="224" spans="1:20" ht="13.2" x14ac:dyDescent="0.25">
      <c r="A224" s="5">
        <v>41</v>
      </c>
      <c r="B224" s="203">
        <v>634002</v>
      </c>
      <c r="C224" s="5" t="s">
        <v>134</v>
      </c>
      <c r="D224" s="93">
        <v>327</v>
      </c>
      <c r="E224" s="93">
        <v>343</v>
      </c>
      <c r="F224" s="93">
        <v>1701</v>
      </c>
      <c r="G224" s="98">
        <v>41</v>
      </c>
      <c r="H224" s="98">
        <v>262</v>
      </c>
      <c r="I224" s="98">
        <v>7807</v>
      </c>
      <c r="J224" s="98">
        <v>731</v>
      </c>
      <c r="K224" s="98">
        <v>3445</v>
      </c>
      <c r="L224" s="98">
        <v>3878</v>
      </c>
      <c r="M224" s="94">
        <v>1700</v>
      </c>
      <c r="N224" s="336">
        <v>1700</v>
      </c>
      <c r="O224" s="94">
        <v>1700</v>
      </c>
      <c r="P224" s="93">
        <v>1700</v>
      </c>
      <c r="Q224" s="93">
        <v>1700</v>
      </c>
      <c r="R224" s="93">
        <v>1700</v>
      </c>
      <c r="S224" s="36"/>
      <c r="T224" s="312"/>
    </row>
    <row r="225" spans="1:20" ht="13.2" x14ac:dyDescent="0.25">
      <c r="A225" s="10">
        <v>41</v>
      </c>
      <c r="B225" s="205">
        <v>634003</v>
      </c>
      <c r="C225" s="10" t="s">
        <v>135</v>
      </c>
      <c r="D225" s="90">
        <v>447</v>
      </c>
      <c r="E225" s="90">
        <v>0</v>
      </c>
      <c r="F225" s="90"/>
      <c r="G225" s="92">
        <v>895</v>
      </c>
      <c r="H225" s="92">
        <v>448</v>
      </c>
      <c r="I225" s="92">
        <v>694</v>
      </c>
      <c r="J225" s="98">
        <v>448</v>
      </c>
      <c r="K225" s="98">
        <v>527</v>
      </c>
      <c r="L225" s="98">
        <v>1046</v>
      </c>
      <c r="M225" s="91">
        <v>450</v>
      </c>
      <c r="N225" s="337">
        <v>450</v>
      </c>
      <c r="O225" s="91">
        <v>450</v>
      </c>
      <c r="P225" s="90">
        <v>450</v>
      </c>
      <c r="Q225" s="90">
        <v>450</v>
      </c>
      <c r="R225" s="90">
        <v>450</v>
      </c>
      <c r="S225" s="36"/>
      <c r="T225" s="312"/>
    </row>
    <row r="226" spans="1:20" ht="13.2" x14ac:dyDescent="0.25">
      <c r="A226" s="4">
        <v>41</v>
      </c>
      <c r="B226" s="202">
        <v>635</v>
      </c>
      <c r="C226" s="4" t="s">
        <v>102</v>
      </c>
      <c r="D226" s="106">
        <f t="shared" ref="D226:R226" si="137">SUM(D227)</f>
        <v>385</v>
      </c>
      <c r="E226" s="106">
        <f t="shared" si="137"/>
        <v>448</v>
      </c>
      <c r="F226" s="106">
        <f>SUM(F227)</f>
        <v>0</v>
      </c>
      <c r="G226" s="107">
        <f>SUM(G227)</f>
        <v>940</v>
      </c>
      <c r="H226" s="107">
        <f>SUM(H227)</f>
        <v>328</v>
      </c>
      <c r="I226" s="107">
        <v>484</v>
      </c>
      <c r="J226" s="107">
        <f t="shared" ref="J226:O226" si="138">SUM(J227)</f>
        <v>74</v>
      </c>
      <c r="K226" s="107">
        <f t="shared" si="138"/>
        <v>64</v>
      </c>
      <c r="L226" s="107">
        <f t="shared" si="138"/>
        <v>1088</v>
      </c>
      <c r="M226" s="155">
        <f t="shared" si="138"/>
        <v>2000</v>
      </c>
      <c r="N226" s="334">
        <f t="shared" si="138"/>
        <v>2000</v>
      </c>
      <c r="O226" s="155">
        <f t="shared" si="138"/>
        <v>2000</v>
      </c>
      <c r="P226" s="106">
        <f t="shared" si="137"/>
        <v>2000</v>
      </c>
      <c r="Q226" s="106">
        <f t="shared" si="137"/>
        <v>2000</v>
      </c>
      <c r="R226" s="106">
        <f t="shared" si="137"/>
        <v>2000</v>
      </c>
      <c r="S226" s="36"/>
      <c r="T226" s="312"/>
    </row>
    <row r="227" spans="1:20" ht="13.2" x14ac:dyDescent="0.25">
      <c r="A227" s="5">
        <v>41</v>
      </c>
      <c r="B227" s="203">
        <v>635006</v>
      </c>
      <c r="C227" s="5" t="s">
        <v>136</v>
      </c>
      <c r="D227" s="93">
        <v>385</v>
      </c>
      <c r="E227" s="93">
        <v>448</v>
      </c>
      <c r="F227" s="93">
        <v>0</v>
      </c>
      <c r="G227" s="98">
        <v>940</v>
      </c>
      <c r="H227" s="98">
        <v>328</v>
      </c>
      <c r="I227" s="98">
        <v>484</v>
      </c>
      <c r="J227" s="98">
        <v>74</v>
      </c>
      <c r="K227" s="98">
        <v>64</v>
      </c>
      <c r="L227" s="98">
        <v>1088</v>
      </c>
      <c r="M227" s="94">
        <v>2000</v>
      </c>
      <c r="N227" s="336">
        <v>2000</v>
      </c>
      <c r="O227" s="94">
        <v>2000</v>
      </c>
      <c r="P227" s="93">
        <v>2000</v>
      </c>
      <c r="Q227" s="93">
        <v>2000</v>
      </c>
      <c r="R227" s="93">
        <v>2000</v>
      </c>
      <c r="S227" s="36"/>
      <c r="T227" s="312"/>
    </row>
    <row r="228" spans="1:20" ht="13.2" x14ac:dyDescent="0.25">
      <c r="A228" s="4">
        <v>41</v>
      </c>
      <c r="B228" s="202">
        <v>637</v>
      </c>
      <c r="C228" s="4" t="s">
        <v>84</v>
      </c>
      <c r="D228" s="90">
        <f t="shared" ref="D228:F228" si="139">SUM(D229:D232)</f>
        <v>179</v>
      </c>
      <c r="E228" s="90">
        <f t="shared" si="139"/>
        <v>1984</v>
      </c>
      <c r="F228" s="90">
        <f t="shared" si="139"/>
        <v>5363</v>
      </c>
      <c r="G228" s="92">
        <f>SUM(G229:G232)</f>
        <v>4615</v>
      </c>
      <c r="H228" s="92">
        <f>SUM(H229:H232)</f>
        <v>4724</v>
      </c>
      <c r="I228" s="92">
        <v>3494</v>
      </c>
      <c r="J228" s="92">
        <f t="shared" ref="J228:O228" si="140">SUM(J229:J232)</f>
        <v>6009</v>
      </c>
      <c r="K228" s="92">
        <f t="shared" si="140"/>
        <v>4706</v>
      </c>
      <c r="L228" s="92">
        <f t="shared" si="140"/>
        <v>7488</v>
      </c>
      <c r="M228" s="91">
        <f t="shared" si="140"/>
        <v>5500</v>
      </c>
      <c r="N228" s="337">
        <f t="shared" si="140"/>
        <v>5500</v>
      </c>
      <c r="O228" s="91">
        <f t="shared" si="140"/>
        <v>5500</v>
      </c>
      <c r="P228" s="90">
        <f t="shared" ref="P228" si="141">SUM(P229:P232)</f>
        <v>5500</v>
      </c>
      <c r="Q228" s="90">
        <f t="shared" ref="Q228:R228" si="142">SUM(Q229:Q232)</f>
        <v>5500</v>
      </c>
      <c r="R228" s="90">
        <f t="shared" si="142"/>
        <v>5500</v>
      </c>
      <c r="S228" s="36"/>
      <c r="T228" s="312"/>
    </row>
    <row r="229" spans="1:20" ht="13.2" x14ac:dyDescent="0.25">
      <c r="A229" s="5">
        <v>41</v>
      </c>
      <c r="B229" s="203">
        <v>637001</v>
      </c>
      <c r="C229" s="5" t="s">
        <v>137</v>
      </c>
      <c r="D229" s="93">
        <v>28</v>
      </c>
      <c r="E229" s="93">
        <v>1050</v>
      </c>
      <c r="F229" s="93">
        <v>891</v>
      </c>
      <c r="G229" s="98">
        <v>650</v>
      </c>
      <c r="H229" s="98">
        <v>621</v>
      </c>
      <c r="I229" s="98" t="s">
        <v>410</v>
      </c>
      <c r="J229" s="98">
        <v>1920</v>
      </c>
      <c r="K229" s="98">
        <v>840</v>
      </c>
      <c r="L229" s="98">
        <v>970</v>
      </c>
      <c r="M229" s="94">
        <v>800</v>
      </c>
      <c r="N229" s="336">
        <v>800</v>
      </c>
      <c r="O229" s="94">
        <v>800</v>
      </c>
      <c r="P229" s="93">
        <v>800</v>
      </c>
      <c r="Q229" s="93">
        <v>800</v>
      </c>
      <c r="R229" s="93">
        <v>800</v>
      </c>
      <c r="S229" s="36"/>
      <c r="T229" s="312"/>
    </row>
    <row r="230" spans="1:20" ht="13.2" x14ac:dyDescent="0.25">
      <c r="A230" s="5">
        <v>41</v>
      </c>
      <c r="B230" s="203">
        <v>637004</v>
      </c>
      <c r="C230" s="5" t="s">
        <v>258</v>
      </c>
      <c r="D230" s="93">
        <v>41</v>
      </c>
      <c r="E230" s="93">
        <v>144</v>
      </c>
      <c r="F230" s="93">
        <v>1779</v>
      </c>
      <c r="G230" s="98">
        <v>1151</v>
      </c>
      <c r="H230" s="98">
        <v>1153</v>
      </c>
      <c r="I230" s="98">
        <v>391</v>
      </c>
      <c r="J230" s="98">
        <v>810</v>
      </c>
      <c r="K230" s="98">
        <v>402</v>
      </c>
      <c r="L230" s="98">
        <v>2939</v>
      </c>
      <c r="M230" s="94">
        <v>1300</v>
      </c>
      <c r="N230" s="336">
        <v>1300</v>
      </c>
      <c r="O230" s="94">
        <v>1300</v>
      </c>
      <c r="P230" s="93">
        <v>1300</v>
      </c>
      <c r="Q230" s="93">
        <v>1300</v>
      </c>
      <c r="R230" s="93">
        <v>1300</v>
      </c>
      <c r="S230" s="36"/>
      <c r="T230" s="312"/>
    </row>
    <row r="231" spans="1:20" ht="13.2" x14ac:dyDescent="0.25">
      <c r="A231" s="5">
        <v>41</v>
      </c>
      <c r="B231" s="203">
        <v>637015</v>
      </c>
      <c r="C231" s="5" t="s">
        <v>138</v>
      </c>
      <c r="D231" s="93">
        <v>110</v>
      </c>
      <c r="E231" s="93">
        <v>110</v>
      </c>
      <c r="F231" s="93">
        <v>2693</v>
      </c>
      <c r="G231" s="98">
        <v>2814</v>
      </c>
      <c r="H231" s="98">
        <v>2950</v>
      </c>
      <c r="I231" s="98">
        <v>3103</v>
      </c>
      <c r="J231" s="98">
        <v>3279</v>
      </c>
      <c r="K231" s="98">
        <v>3464</v>
      </c>
      <c r="L231" s="98">
        <v>3579</v>
      </c>
      <c r="M231" s="94">
        <v>2700</v>
      </c>
      <c r="N231" s="336">
        <v>2700</v>
      </c>
      <c r="O231" s="94">
        <v>2700</v>
      </c>
      <c r="P231" s="93">
        <v>2700</v>
      </c>
      <c r="Q231" s="93">
        <v>2700</v>
      </c>
      <c r="R231" s="93">
        <v>2700</v>
      </c>
      <c r="S231" s="36"/>
      <c r="T231" s="312"/>
    </row>
    <row r="232" spans="1:20" ht="13.2" x14ac:dyDescent="0.25">
      <c r="A232" s="5">
        <v>41</v>
      </c>
      <c r="B232" s="203">
        <v>637027</v>
      </c>
      <c r="C232" s="5" t="s">
        <v>139</v>
      </c>
      <c r="D232" s="93">
        <v>0</v>
      </c>
      <c r="E232" s="93">
        <v>680</v>
      </c>
      <c r="F232" s="93">
        <v>0</v>
      </c>
      <c r="G232" s="98">
        <v>0</v>
      </c>
      <c r="H232" s="98"/>
      <c r="I232" s="98" t="s">
        <v>410</v>
      </c>
      <c r="J232" s="98"/>
      <c r="K232" s="98"/>
      <c r="L232" s="98"/>
      <c r="M232" s="94">
        <v>700</v>
      </c>
      <c r="N232" s="336">
        <v>700</v>
      </c>
      <c r="O232" s="94">
        <v>700</v>
      </c>
      <c r="P232" s="93">
        <v>700</v>
      </c>
      <c r="Q232" s="93">
        <v>700</v>
      </c>
      <c r="R232" s="93">
        <v>700</v>
      </c>
      <c r="S232" s="36"/>
      <c r="T232" s="312"/>
    </row>
    <row r="233" spans="1:20" ht="13.2" x14ac:dyDescent="0.25">
      <c r="A233" s="8"/>
      <c r="B233" s="200"/>
      <c r="C233" s="8"/>
      <c r="D233" s="118"/>
      <c r="E233" s="118"/>
      <c r="F233" s="118"/>
      <c r="G233" s="118"/>
      <c r="H233" s="118"/>
      <c r="I233" s="118"/>
      <c r="J233" s="118"/>
      <c r="K233" s="118"/>
      <c r="L233" s="118"/>
      <c r="M233" s="58"/>
      <c r="N233" s="58"/>
      <c r="O233" s="58"/>
      <c r="P233" s="58"/>
      <c r="S233" s="36"/>
      <c r="T233" s="312"/>
    </row>
    <row r="234" spans="1:20" ht="13.2" x14ac:dyDescent="0.25">
      <c r="A234" s="20"/>
      <c r="B234" s="213" t="s">
        <v>140</v>
      </c>
      <c r="C234" s="21" t="s">
        <v>666</v>
      </c>
      <c r="D234" s="121"/>
      <c r="E234" s="121"/>
      <c r="F234" s="121"/>
      <c r="G234" s="121"/>
      <c r="H234" s="121">
        <f t="shared" ref="H234:I234" si="143">SUM(H253:H254)</f>
        <v>341319</v>
      </c>
      <c r="I234" s="121">
        <f t="shared" si="143"/>
        <v>763591</v>
      </c>
      <c r="J234" s="121">
        <f>SUM(J253:J254)</f>
        <v>222459</v>
      </c>
      <c r="K234" s="121">
        <f t="shared" ref="K234:R234" si="144">K235+K239+K248</f>
        <v>53291</v>
      </c>
      <c r="L234" s="121">
        <f t="shared" si="144"/>
        <v>132617</v>
      </c>
      <c r="M234" s="121">
        <f t="shared" si="144"/>
        <v>8000</v>
      </c>
      <c r="N234" s="121">
        <f t="shared" si="144"/>
        <v>12000</v>
      </c>
      <c r="O234" s="121">
        <f t="shared" si="144"/>
        <v>12000</v>
      </c>
      <c r="P234" s="121">
        <f t="shared" si="144"/>
        <v>8000</v>
      </c>
      <c r="Q234" s="121">
        <f t="shared" si="144"/>
        <v>8000</v>
      </c>
      <c r="R234" s="121">
        <f t="shared" si="144"/>
        <v>8000</v>
      </c>
      <c r="S234" s="36"/>
      <c r="T234" s="312"/>
    </row>
    <row r="235" spans="1:20" ht="13.2" x14ac:dyDescent="0.25">
      <c r="A235" s="26"/>
      <c r="B235" s="215" t="s">
        <v>510</v>
      </c>
      <c r="C235" s="26" t="s">
        <v>511</v>
      </c>
      <c r="D235" s="92"/>
      <c r="E235" s="92"/>
      <c r="F235" s="92"/>
      <c r="G235" s="92"/>
      <c r="H235" s="92"/>
      <c r="I235" s="92"/>
      <c r="J235" s="92"/>
      <c r="K235" s="92">
        <f>SUM(K236:K238)</f>
        <v>1865</v>
      </c>
      <c r="L235" s="92">
        <f>SUM(L236:L238)</f>
        <v>7871</v>
      </c>
      <c r="M235" s="91">
        <f>SUM(M236)</f>
        <v>0</v>
      </c>
      <c r="N235" s="337">
        <f>SUM(N236)</f>
        <v>0</v>
      </c>
      <c r="O235" s="91"/>
      <c r="P235" s="92">
        <v>0</v>
      </c>
      <c r="Q235" s="92">
        <v>0</v>
      </c>
      <c r="R235" s="92">
        <v>0</v>
      </c>
      <c r="S235" s="36"/>
      <c r="T235" s="312"/>
    </row>
    <row r="236" spans="1:20" ht="13.2" x14ac:dyDescent="0.25">
      <c r="A236" s="5">
        <v>41</v>
      </c>
      <c r="B236" s="203">
        <v>611</v>
      </c>
      <c r="C236" s="5" t="s">
        <v>48</v>
      </c>
      <c r="D236" s="92"/>
      <c r="E236" s="92"/>
      <c r="F236" s="92"/>
      <c r="G236" s="92"/>
      <c r="H236" s="92"/>
      <c r="I236" s="92"/>
      <c r="J236" s="92"/>
      <c r="K236" s="98">
        <v>1865</v>
      </c>
      <c r="L236" s="98">
        <v>4474</v>
      </c>
      <c r="M236" s="91">
        <v>0</v>
      </c>
      <c r="N236" s="337">
        <v>0</v>
      </c>
      <c r="O236" s="91"/>
      <c r="P236" s="50">
        <v>0</v>
      </c>
      <c r="Q236" s="50">
        <v>0</v>
      </c>
      <c r="R236" s="50">
        <v>0</v>
      </c>
      <c r="S236" s="36"/>
      <c r="T236" s="312"/>
    </row>
    <row r="237" spans="1:20" ht="13.2" x14ac:dyDescent="0.25">
      <c r="A237" s="5">
        <v>41</v>
      </c>
      <c r="B237" s="203">
        <v>612</v>
      </c>
      <c r="C237" s="5" t="s">
        <v>49</v>
      </c>
      <c r="D237" s="92"/>
      <c r="E237" s="92"/>
      <c r="F237" s="92"/>
      <c r="G237" s="92"/>
      <c r="H237" s="92"/>
      <c r="I237" s="92"/>
      <c r="J237" s="92"/>
      <c r="K237" s="98"/>
      <c r="L237" s="98">
        <v>2577</v>
      </c>
      <c r="M237" s="91"/>
      <c r="N237" s="337"/>
      <c r="O237" s="91"/>
      <c r="P237" s="84"/>
      <c r="Q237" s="84"/>
      <c r="R237" s="84"/>
      <c r="S237" s="36"/>
      <c r="T237" s="312"/>
    </row>
    <row r="238" spans="1:20" ht="13.2" x14ac:dyDescent="0.25">
      <c r="A238" s="5">
        <v>41</v>
      </c>
      <c r="B238" s="203">
        <v>615</v>
      </c>
      <c r="C238" s="5" t="s">
        <v>368</v>
      </c>
      <c r="D238" s="92"/>
      <c r="E238" s="92"/>
      <c r="F238" s="92"/>
      <c r="G238" s="92"/>
      <c r="H238" s="92"/>
      <c r="I238" s="92"/>
      <c r="J238" s="92"/>
      <c r="K238" s="98"/>
      <c r="L238" s="98">
        <v>820</v>
      </c>
      <c r="M238" s="91"/>
      <c r="N238" s="337"/>
      <c r="O238" s="91"/>
      <c r="P238" s="84"/>
      <c r="Q238" s="84"/>
      <c r="R238" s="84"/>
      <c r="S238" s="36"/>
      <c r="T238" s="312"/>
    </row>
    <row r="239" spans="1:20" ht="13.2" x14ac:dyDescent="0.25">
      <c r="A239" s="42"/>
      <c r="B239" s="215" t="s">
        <v>505</v>
      </c>
      <c r="C239" s="4" t="s">
        <v>53</v>
      </c>
      <c r="D239" s="92"/>
      <c r="E239" s="92"/>
      <c r="F239" s="92"/>
      <c r="G239" s="92"/>
      <c r="H239" s="92"/>
      <c r="I239" s="92"/>
      <c r="J239" s="92"/>
      <c r="K239" s="92">
        <f>SUM(K240:K246)</f>
        <v>837</v>
      </c>
      <c r="L239" s="92">
        <f>SUM(L240:L246)</f>
        <v>5071</v>
      </c>
      <c r="M239" s="91">
        <v>0</v>
      </c>
      <c r="N239" s="337">
        <v>0</v>
      </c>
      <c r="O239" s="91"/>
      <c r="P239" s="92">
        <v>0</v>
      </c>
      <c r="Q239" s="92">
        <v>0</v>
      </c>
      <c r="R239" s="92">
        <v>0</v>
      </c>
      <c r="S239" s="36"/>
      <c r="T239" s="312"/>
    </row>
    <row r="240" spans="1:20" ht="13.2" x14ac:dyDescent="0.25">
      <c r="A240" s="5">
        <v>41</v>
      </c>
      <c r="B240" s="203" t="s">
        <v>54</v>
      </c>
      <c r="C240" s="5" t="s">
        <v>55</v>
      </c>
      <c r="D240" s="92"/>
      <c r="E240" s="92"/>
      <c r="F240" s="92"/>
      <c r="G240" s="92"/>
      <c r="H240" s="92"/>
      <c r="I240" s="92"/>
      <c r="J240" s="92"/>
      <c r="K240" s="98">
        <v>837</v>
      </c>
      <c r="L240" s="98">
        <v>1288</v>
      </c>
      <c r="M240" s="94">
        <v>0</v>
      </c>
      <c r="N240" s="336">
        <v>0</v>
      </c>
      <c r="O240" s="94"/>
      <c r="P240" s="50"/>
      <c r="Q240" s="50"/>
      <c r="R240" s="50"/>
      <c r="S240" s="36"/>
      <c r="T240" s="312"/>
    </row>
    <row r="241" spans="1:20" ht="13.2" x14ac:dyDescent="0.25">
      <c r="A241" s="5">
        <v>41</v>
      </c>
      <c r="B241" s="203">
        <v>625001</v>
      </c>
      <c r="C241" s="5" t="s">
        <v>116</v>
      </c>
      <c r="D241" s="92"/>
      <c r="E241" s="92"/>
      <c r="F241" s="92"/>
      <c r="G241" s="92"/>
      <c r="H241" s="92"/>
      <c r="I241" s="92"/>
      <c r="J241" s="92"/>
      <c r="K241" s="92"/>
      <c r="L241" s="98">
        <v>121</v>
      </c>
      <c r="M241" s="94">
        <v>0</v>
      </c>
      <c r="N241" s="336">
        <v>0</v>
      </c>
      <c r="O241" s="94"/>
      <c r="P241" s="50"/>
      <c r="Q241" s="50"/>
      <c r="R241" s="50"/>
      <c r="S241" s="36"/>
      <c r="T241" s="312"/>
    </row>
    <row r="242" spans="1:20" ht="13.2" x14ac:dyDescent="0.25">
      <c r="A242" s="5">
        <v>41</v>
      </c>
      <c r="B242" s="203">
        <v>625002</v>
      </c>
      <c r="C242" s="5" t="s">
        <v>56</v>
      </c>
      <c r="D242" s="92"/>
      <c r="E242" s="92"/>
      <c r="F242" s="92"/>
      <c r="G242" s="92"/>
      <c r="H242" s="92"/>
      <c r="I242" s="92"/>
      <c r="J242" s="92"/>
      <c r="K242" s="92"/>
      <c r="L242" s="98">
        <v>2253</v>
      </c>
      <c r="M242" s="94">
        <v>0</v>
      </c>
      <c r="N242" s="336">
        <v>0</v>
      </c>
      <c r="O242" s="94"/>
      <c r="P242" s="50">
        <v>0</v>
      </c>
      <c r="Q242" s="50">
        <v>0</v>
      </c>
      <c r="R242" s="50">
        <v>0</v>
      </c>
      <c r="S242" s="36"/>
      <c r="T242" s="312"/>
    </row>
    <row r="243" spans="1:20" ht="13.2" x14ac:dyDescent="0.25">
      <c r="A243" s="5">
        <v>41</v>
      </c>
      <c r="B243" s="203">
        <v>625003</v>
      </c>
      <c r="C243" s="5" t="s">
        <v>57</v>
      </c>
      <c r="D243" s="92"/>
      <c r="E243" s="92"/>
      <c r="F243" s="92"/>
      <c r="G243" s="92"/>
      <c r="H243" s="92"/>
      <c r="I243" s="92"/>
      <c r="J243" s="92"/>
      <c r="K243" s="92"/>
      <c r="L243" s="98">
        <v>127</v>
      </c>
      <c r="M243" s="94">
        <v>0</v>
      </c>
      <c r="N243" s="336">
        <v>0</v>
      </c>
      <c r="O243" s="94"/>
      <c r="P243" s="50"/>
      <c r="Q243" s="50"/>
      <c r="R243" s="50"/>
      <c r="S243" s="36"/>
      <c r="T243" s="312"/>
    </row>
    <row r="244" spans="1:20" ht="13.2" x14ac:dyDescent="0.25">
      <c r="A244" s="5">
        <v>41</v>
      </c>
      <c r="B244" s="203">
        <v>625004</v>
      </c>
      <c r="C244" s="5" t="s">
        <v>58</v>
      </c>
      <c r="D244" s="92"/>
      <c r="E244" s="92"/>
      <c r="F244" s="92"/>
      <c r="G244" s="92"/>
      <c r="H244" s="92"/>
      <c r="I244" s="92"/>
      <c r="J244" s="92"/>
      <c r="K244" s="92"/>
      <c r="L244" s="98">
        <v>432</v>
      </c>
      <c r="M244" s="94">
        <v>0</v>
      </c>
      <c r="N244" s="336">
        <v>0</v>
      </c>
      <c r="O244" s="94"/>
      <c r="P244" s="50"/>
      <c r="Q244" s="50"/>
      <c r="R244" s="50"/>
      <c r="S244" s="36"/>
      <c r="T244" s="312"/>
    </row>
    <row r="245" spans="1:20" ht="13.2" x14ac:dyDescent="0.25">
      <c r="A245" s="5">
        <v>41</v>
      </c>
      <c r="B245" s="203">
        <v>625005</v>
      </c>
      <c r="C245" s="5" t="s">
        <v>59</v>
      </c>
      <c r="D245" s="92"/>
      <c r="E245" s="92"/>
      <c r="F245" s="92"/>
      <c r="G245" s="92"/>
      <c r="H245" s="92"/>
      <c r="I245" s="92"/>
      <c r="J245" s="92"/>
      <c r="K245" s="92"/>
      <c r="L245" s="98">
        <v>86</v>
      </c>
      <c r="M245" s="94">
        <v>0</v>
      </c>
      <c r="N245" s="336">
        <v>0</v>
      </c>
      <c r="O245" s="94"/>
      <c r="P245" s="50"/>
      <c r="Q245" s="50"/>
      <c r="R245" s="50"/>
      <c r="S245" s="36"/>
      <c r="T245" s="312"/>
    </row>
    <row r="246" spans="1:20" ht="13.2" x14ac:dyDescent="0.25">
      <c r="A246" s="5">
        <v>41</v>
      </c>
      <c r="B246" s="203">
        <v>625007</v>
      </c>
      <c r="C246" s="5" t="s">
        <v>98</v>
      </c>
      <c r="D246" s="92"/>
      <c r="E246" s="92"/>
      <c r="F246" s="92"/>
      <c r="G246" s="92"/>
      <c r="H246" s="92"/>
      <c r="I246" s="92"/>
      <c r="J246" s="92"/>
      <c r="K246" s="92"/>
      <c r="L246" s="98">
        <v>764</v>
      </c>
      <c r="M246" s="94">
        <v>0</v>
      </c>
      <c r="N246" s="336">
        <v>0</v>
      </c>
      <c r="O246" s="94"/>
      <c r="P246" s="50"/>
      <c r="Q246" s="50"/>
      <c r="R246" s="50"/>
      <c r="S246" s="36"/>
      <c r="T246" s="312"/>
    </row>
    <row r="247" spans="1:20" ht="13.2" x14ac:dyDescent="0.25">
      <c r="A247" s="5"/>
      <c r="B247" s="203"/>
      <c r="C247" s="5"/>
      <c r="D247" s="92"/>
      <c r="E247" s="92"/>
      <c r="F247" s="92"/>
      <c r="G247" s="92"/>
      <c r="H247" s="92"/>
      <c r="I247" s="92"/>
      <c r="J247" s="92"/>
      <c r="K247" s="92"/>
      <c r="L247" s="92"/>
      <c r="M247" s="91"/>
      <c r="N247" s="337"/>
      <c r="O247" s="91"/>
      <c r="P247" s="84"/>
      <c r="Q247" s="84"/>
      <c r="R247" s="84"/>
      <c r="S247" s="36"/>
      <c r="T247" s="312"/>
    </row>
    <row r="248" spans="1:20" ht="13.2" x14ac:dyDescent="0.25">
      <c r="A248" s="5"/>
      <c r="B248" s="213" t="s">
        <v>506</v>
      </c>
      <c r="C248" s="21" t="s">
        <v>526</v>
      </c>
      <c r="D248" s="121"/>
      <c r="E248" s="121"/>
      <c r="F248" s="121"/>
      <c r="G248" s="121"/>
      <c r="H248" s="121"/>
      <c r="I248" s="121"/>
      <c r="J248" s="121"/>
      <c r="K248" s="121">
        <f>SUM(K249:K255)</f>
        <v>50589</v>
      </c>
      <c r="L248" s="121">
        <f>SUM(L249:L255)</f>
        <v>119675</v>
      </c>
      <c r="M248" s="121">
        <f>SUM(M249:M255)</f>
        <v>8000</v>
      </c>
      <c r="N248" s="121">
        <f>SUM(N249:N255)</f>
        <v>12000</v>
      </c>
      <c r="O248" s="121">
        <f>SUM(O249:O255)</f>
        <v>12000</v>
      </c>
      <c r="P248" s="121">
        <f t="shared" ref="P248:Q248" si="145">SUM(P249:P255)</f>
        <v>8000</v>
      </c>
      <c r="Q248" s="121">
        <f t="shared" si="145"/>
        <v>8000</v>
      </c>
      <c r="R248" s="121">
        <f t="shared" ref="R248" si="146">SUM(R249:R255)</f>
        <v>8000</v>
      </c>
      <c r="S248" s="36"/>
      <c r="T248" s="312"/>
    </row>
    <row r="249" spans="1:20" ht="13.2" x14ac:dyDescent="0.25">
      <c r="A249" s="5">
        <v>41</v>
      </c>
      <c r="B249" s="203" t="s">
        <v>507</v>
      </c>
      <c r="C249" s="5" t="s">
        <v>508</v>
      </c>
      <c r="D249" s="92"/>
      <c r="E249" s="92"/>
      <c r="F249" s="92"/>
      <c r="G249" s="92"/>
      <c r="H249" s="92"/>
      <c r="I249" s="92"/>
      <c r="J249" s="92"/>
      <c r="K249" s="92"/>
      <c r="L249" s="98">
        <v>4629</v>
      </c>
      <c r="M249" s="94">
        <v>4900</v>
      </c>
      <c r="N249" s="336">
        <v>4900</v>
      </c>
      <c r="O249" s="94">
        <v>4900</v>
      </c>
      <c r="P249" s="50">
        <v>4900</v>
      </c>
      <c r="Q249" s="50">
        <v>4900</v>
      </c>
      <c r="R249" s="50">
        <v>4900</v>
      </c>
      <c r="S249" s="36"/>
      <c r="T249" s="312"/>
    </row>
    <row r="250" spans="1:20" ht="13.2" x14ac:dyDescent="0.25">
      <c r="A250" s="5">
        <v>41</v>
      </c>
      <c r="B250" s="203" t="s">
        <v>509</v>
      </c>
      <c r="C250" s="5" t="s">
        <v>141</v>
      </c>
      <c r="D250" s="92"/>
      <c r="E250" s="92"/>
      <c r="F250" s="92"/>
      <c r="G250" s="92"/>
      <c r="H250" s="92"/>
      <c r="I250" s="92"/>
      <c r="J250" s="92"/>
      <c r="K250" s="92"/>
      <c r="L250" s="98">
        <v>126</v>
      </c>
      <c r="M250" s="94">
        <v>3100</v>
      </c>
      <c r="N250" s="336">
        <v>3100</v>
      </c>
      <c r="O250" s="94">
        <v>3100</v>
      </c>
      <c r="P250" s="50">
        <v>3100</v>
      </c>
      <c r="Q250" s="50">
        <v>3100</v>
      </c>
      <c r="R250" s="50">
        <v>3100</v>
      </c>
      <c r="S250" s="36"/>
      <c r="T250" s="312"/>
    </row>
    <row r="251" spans="1:20" ht="13.2" x14ac:dyDescent="0.25">
      <c r="A251" s="42">
        <v>41</v>
      </c>
      <c r="B251" s="258" t="s">
        <v>496</v>
      </c>
      <c r="C251" s="127" t="s">
        <v>151</v>
      </c>
      <c r="D251" s="92"/>
      <c r="E251" s="92"/>
      <c r="F251" s="92"/>
      <c r="G251" s="92"/>
      <c r="H251" s="92"/>
      <c r="I251" s="92"/>
      <c r="J251" s="92"/>
      <c r="K251" s="92"/>
      <c r="L251" s="98">
        <v>6199</v>
      </c>
      <c r="M251" s="94">
        <v>0</v>
      </c>
      <c r="N251" s="336">
        <v>0</v>
      </c>
      <c r="O251" s="94"/>
      <c r="P251" s="50">
        <v>0</v>
      </c>
      <c r="Q251" s="50">
        <v>0</v>
      </c>
      <c r="R251" s="50">
        <v>0</v>
      </c>
      <c r="S251" s="36"/>
      <c r="T251" s="312"/>
    </row>
    <row r="252" spans="1:20" ht="13.2" x14ac:dyDescent="0.25">
      <c r="A252" s="42">
        <v>41</v>
      </c>
      <c r="B252" s="258" t="s">
        <v>550</v>
      </c>
      <c r="C252" s="127" t="s">
        <v>551</v>
      </c>
      <c r="D252" s="92"/>
      <c r="E252" s="92"/>
      <c r="F252" s="92"/>
      <c r="G252" s="92"/>
      <c r="H252" s="92"/>
      <c r="I252" s="92"/>
      <c r="J252" s="92"/>
      <c r="K252" s="92"/>
      <c r="L252" s="98">
        <v>103</v>
      </c>
      <c r="M252" s="94">
        <v>0</v>
      </c>
      <c r="N252" s="336">
        <v>0</v>
      </c>
      <c r="O252" s="94"/>
      <c r="P252" s="50"/>
      <c r="Q252" s="50"/>
      <c r="R252" s="50"/>
      <c r="S252" s="36"/>
      <c r="T252" s="312"/>
    </row>
    <row r="253" spans="1:20" ht="13.2" x14ac:dyDescent="0.25">
      <c r="A253" s="22" t="s">
        <v>384</v>
      </c>
      <c r="B253" s="203">
        <v>637005</v>
      </c>
      <c r="C253" s="5" t="s">
        <v>462</v>
      </c>
      <c r="D253" s="93"/>
      <c r="E253" s="93"/>
      <c r="F253" s="93"/>
      <c r="G253" s="93"/>
      <c r="H253" s="93">
        <v>14820</v>
      </c>
      <c r="I253" s="98">
        <v>0</v>
      </c>
      <c r="J253" s="98">
        <v>27384</v>
      </c>
      <c r="K253" s="98">
        <v>40867</v>
      </c>
      <c r="L253" s="98">
        <v>101636</v>
      </c>
      <c r="M253" s="83"/>
      <c r="N253" s="332"/>
      <c r="O253" s="83"/>
      <c r="P253" s="122"/>
      <c r="Q253" s="122"/>
      <c r="R253" s="122"/>
      <c r="S253" s="36"/>
      <c r="T253" s="312"/>
    </row>
    <row r="254" spans="1:20" ht="13.2" x14ac:dyDescent="0.25">
      <c r="A254" s="5" t="s">
        <v>384</v>
      </c>
      <c r="B254" s="203">
        <v>649002</v>
      </c>
      <c r="C254" s="5" t="s">
        <v>461</v>
      </c>
      <c r="D254" s="93"/>
      <c r="E254" s="93"/>
      <c r="F254" s="93"/>
      <c r="G254" s="93"/>
      <c r="H254" s="93">
        <v>326499</v>
      </c>
      <c r="I254" s="98">
        <v>763591</v>
      </c>
      <c r="J254" s="98">
        <v>195075</v>
      </c>
      <c r="K254" s="98">
        <v>9722</v>
      </c>
      <c r="L254" s="98">
        <v>6982</v>
      </c>
      <c r="M254" s="83">
        <v>0</v>
      </c>
      <c r="N254" s="332">
        <v>0</v>
      </c>
      <c r="O254" s="83"/>
      <c r="P254" s="52"/>
      <c r="Q254" s="52"/>
      <c r="R254" s="52"/>
      <c r="S254" s="36"/>
      <c r="T254" s="312"/>
    </row>
    <row r="255" spans="1:20" ht="13.2" x14ac:dyDescent="0.25">
      <c r="A255" s="5">
        <v>41</v>
      </c>
      <c r="B255" s="203" t="s">
        <v>244</v>
      </c>
      <c r="C255" s="5" t="s">
        <v>667</v>
      </c>
      <c r="D255" s="93"/>
      <c r="E255" s="93"/>
      <c r="F255" s="93"/>
      <c r="G255" s="93"/>
      <c r="H255" s="93"/>
      <c r="I255" s="98"/>
      <c r="J255" s="98"/>
      <c r="K255" s="98"/>
      <c r="L255" s="98"/>
      <c r="M255" s="79">
        <v>0</v>
      </c>
      <c r="N255" s="331">
        <v>4000</v>
      </c>
      <c r="O255" s="79">
        <v>4000</v>
      </c>
      <c r="P255" s="51">
        <v>0</v>
      </c>
      <c r="Q255" s="51">
        <v>0</v>
      </c>
      <c r="R255" s="51">
        <v>0</v>
      </c>
      <c r="S255" s="36"/>
      <c r="T255" s="312"/>
    </row>
    <row r="256" spans="1:20" ht="13.8" thickBot="1" x14ac:dyDescent="0.3">
      <c r="A256" s="8"/>
      <c r="B256" s="200"/>
      <c r="C256" s="8"/>
      <c r="D256" s="118"/>
      <c r="E256" s="118"/>
      <c r="F256" s="118"/>
      <c r="G256" s="118"/>
      <c r="H256" s="118"/>
      <c r="I256" s="118"/>
      <c r="J256" s="118"/>
      <c r="K256" s="118"/>
      <c r="L256" s="118"/>
      <c r="M256" s="58"/>
      <c r="N256" s="58"/>
      <c r="O256" s="58"/>
      <c r="P256" s="58"/>
      <c r="S256" s="36"/>
      <c r="T256" s="312"/>
    </row>
    <row r="257" spans="1:20" s="192" customFormat="1" ht="30" customHeight="1" x14ac:dyDescent="0.25">
      <c r="A257" s="189"/>
      <c r="B257" s="376" t="s">
        <v>45</v>
      </c>
      <c r="C257" s="376"/>
      <c r="D257" s="190" t="s">
        <v>1</v>
      </c>
      <c r="E257" s="190" t="s">
        <v>1</v>
      </c>
      <c r="F257" s="191" t="s">
        <v>1</v>
      </c>
      <c r="G257" s="191" t="s">
        <v>466</v>
      </c>
      <c r="H257" s="191" t="s">
        <v>467</v>
      </c>
      <c r="I257" s="190" t="s">
        <v>468</v>
      </c>
      <c r="J257" s="190" t="s">
        <v>478</v>
      </c>
      <c r="K257" s="190" t="s">
        <v>535</v>
      </c>
      <c r="L257" s="190" t="s">
        <v>581</v>
      </c>
      <c r="M257" s="78" t="s">
        <v>578</v>
      </c>
      <c r="N257" s="251" t="s">
        <v>579</v>
      </c>
      <c r="O257" s="251" t="s">
        <v>536</v>
      </c>
      <c r="P257" s="251" t="s">
        <v>479</v>
      </c>
      <c r="Q257" s="177" t="s">
        <v>537</v>
      </c>
      <c r="R257" s="177" t="s">
        <v>582</v>
      </c>
      <c r="S257" s="36"/>
      <c r="T257" s="312"/>
    </row>
    <row r="258" spans="1:20" ht="13.2" x14ac:dyDescent="0.25">
      <c r="A258" s="7">
        <v>41</v>
      </c>
      <c r="B258" s="198" t="s">
        <v>142</v>
      </c>
      <c r="C258" s="96" t="s">
        <v>143</v>
      </c>
      <c r="D258" s="111">
        <f t="shared" ref="D258:R258" si="147">SUM(D259)</f>
        <v>48615</v>
      </c>
      <c r="E258" s="111">
        <f t="shared" si="147"/>
        <v>29152</v>
      </c>
      <c r="F258" s="111">
        <f t="shared" si="147"/>
        <v>75367</v>
      </c>
      <c r="G258" s="111">
        <f t="shared" si="147"/>
        <v>45675</v>
      </c>
      <c r="H258" s="111">
        <f t="shared" si="147"/>
        <v>48704</v>
      </c>
      <c r="I258" s="111">
        <f>I259</f>
        <v>203512</v>
      </c>
      <c r="J258" s="111">
        <f t="shared" ref="J258:O258" si="148">SUM(J259)</f>
        <v>328918</v>
      </c>
      <c r="K258" s="111">
        <f t="shared" si="148"/>
        <v>85117</v>
      </c>
      <c r="L258" s="111">
        <f t="shared" si="148"/>
        <v>31793</v>
      </c>
      <c r="M258" s="111">
        <f t="shared" si="148"/>
        <v>50000</v>
      </c>
      <c r="N258" s="111">
        <f t="shared" si="148"/>
        <v>68000</v>
      </c>
      <c r="O258" s="111">
        <f t="shared" si="148"/>
        <v>68000</v>
      </c>
      <c r="P258" s="111">
        <f t="shared" si="147"/>
        <v>80000</v>
      </c>
      <c r="Q258" s="111">
        <f t="shared" si="147"/>
        <v>55000</v>
      </c>
      <c r="R258" s="111">
        <f t="shared" si="147"/>
        <v>55000</v>
      </c>
      <c r="S258" s="36"/>
      <c r="T258" s="312"/>
    </row>
    <row r="259" spans="1:20" ht="13.2" x14ac:dyDescent="0.25">
      <c r="A259" s="4">
        <v>41</v>
      </c>
      <c r="B259" s="202">
        <v>635</v>
      </c>
      <c r="C259" s="4" t="s">
        <v>102</v>
      </c>
      <c r="D259" s="90">
        <f>SUM(D260:D276)</f>
        <v>48615</v>
      </c>
      <c r="E259" s="90">
        <f>SUM(E260:E276)</f>
        <v>29152</v>
      </c>
      <c r="F259" s="90">
        <f>SUM(F260:F276)</f>
        <v>75367</v>
      </c>
      <c r="G259" s="92">
        <f>SUM(G260:G276)</f>
        <v>45675</v>
      </c>
      <c r="H259" s="92">
        <f>SUM(H260:H276)</f>
        <v>48704</v>
      </c>
      <c r="I259" s="49">
        <f>I260+I261+I275+I276</f>
        <v>203512</v>
      </c>
      <c r="J259" s="49">
        <f t="shared" ref="J259:Q259" si="149">SUM(J260:J276)</f>
        <v>328918</v>
      </c>
      <c r="K259" s="49">
        <f t="shared" si="149"/>
        <v>85117</v>
      </c>
      <c r="L259" s="49">
        <f>SUM(L260:L276)</f>
        <v>31793</v>
      </c>
      <c r="M259" s="91">
        <f t="shared" si="149"/>
        <v>50000</v>
      </c>
      <c r="N259" s="296">
        <f>SUM(N260:N276)</f>
        <v>68000</v>
      </c>
      <c r="O259" s="91">
        <f>SUM(O260:O276)</f>
        <v>68000</v>
      </c>
      <c r="P259" s="90">
        <f t="shared" si="149"/>
        <v>80000</v>
      </c>
      <c r="Q259" s="90">
        <f t="shared" si="149"/>
        <v>55000</v>
      </c>
      <c r="R259" s="90">
        <f t="shared" ref="R259" si="150">SUM(R260:R276)</f>
        <v>55000</v>
      </c>
      <c r="S259" s="36"/>
      <c r="T259" s="312"/>
    </row>
    <row r="260" spans="1:20" ht="13.2" x14ac:dyDescent="0.25">
      <c r="A260" s="5">
        <v>41</v>
      </c>
      <c r="B260" s="203">
        <v>635006</v>
      </c>
      <c r="C260" s="5" t="s">
        <v>144</v>
      </c>
      <c r="D260" s="93">
        <f>41129+7486</f>
        <v>48615</v>
      </c>
      <c r="E260" s="93">
        <v>26868</v>
      </c>
      <c r="F260" s="93">
        <v>75367</v>
      </c>
      <c r="G260" s="98">
        <v>34340</v>
      </c>
      <c r="H260" s="98">
        <v>48704</v>
      </c>
      <c r="I260" s="50">
        <v>16075</v>
      </c>
      <c r="J260" s="50">
        <v>36986</v>
      </c>
      <c r="K260" s="50">
        <v>71064</v>
      </c>
      <c r="L260" s="50">
        <v>24039</v>
      </c>
      <c r="M260" s="94">
        <v>50000</v>
      </c>
      <c r="N260" s="298">
        <v>50000</v>
      </c>
      <c r="O260" s="94">
        <v>50000</v>
      </c>
      <c r="P260" s="93">
        <v>70000</v>
      </c>
      <c r="Q260" s="93">
        <v>50000</v>
      </c>
      <c r="R260" s="93">
        <v>50000</v>
      </c>
      <c r="S260" s="36"/>
      <c r="T260" s="312"/>
    </row>
    <row r="261" spans="1:20" ht="13.2" hidden="1" x14ac:dyDescent="0.25">
      <c r="A261" s="5">
        <v>41</v>
      </c>
      <c r="B261" s="203">
        <v>635006</v>
      </c>
      <c r="C261" s="5" t="s">
        <v>464</v>
      </c>
      <c r="D261" s="93"/>
      <c r="E261" s="93"/>
      <c r="F261" s="93"/>
      <c r="G261" s="98">
        <v>10165</v>
      </c>
      <c r="H261" s="98">
        <v>0</v>
      </c>
      <c r="I261" s="50">
        <v>176660</v>
      </c>
      <c r="J261" s="50"/>
      <c r="K261" s="50"/>
      <c r="L261" s="50"/>
      <c r="M261" s="94"/>
      <c r="N261" s="298"/>
      <c r="O261" s="94"/>
      <c r="P261" s="93"/>
      <c r="Q261" s="93"/>
      <c r="R261" s="93"/>
      <c r="S261" s="36"/>
      <c r="T261" s="312"/>
    </row>
    <row r="262" spans="1:20" ht="13.2" hidden="1" x14ac:dyDescent="0.25">
      <c r="A262" s="5">
        <v>41</v>
      </c>
      <c r="B262" s="203">
        <v>635006</v>
      </c>
      <c r="C262" s="5" t="s">
        <v>487</v>
      </c>
      <c r="D262" s="93"/>
      <c r="E262" s="93"/>
      <c r="F262" s="93"/>
      <c r="G262" s="98"/>
      <c r="H262" s="98"/>
      <c r="I262" s="50"/>
      <c r="J262" s="50">
        <v>20442</v>
      </c>
      <c r="K262" s="50"/>
      <c r="L262" s="50"/>
      <c r="M262" s="94"/>
      <c r="N262" s="298"/>
      <c r="O262" s="94"/>
      <c r="P262" s="93"/>
      <c r="Q262" s="93"/>
      <c r="R262" s="93"/>
      <c r="S262" s="36"/>
      <c r="T262" s="312"/>
    </row>
    <row r="263" spans="1:20" ht="13.2" hidden="1" x14ac:dyDescent="0.25">
      <c r="A263" s="5">
        <v>41</v>
      </c>
      <c r="B263" s="203">
        <v>635006</v>
      </c>
      <c r="C263" s="5" t="s">
        <v>424</v>
      </c>
      <c r="D263" s="93"/>
      <c r="E263" s="93"/>
      <c r="F263" s="93"/>
      <c r="G263" s="98"/>
      <c r="H263" s="98"/>
      <c r="I263" s="50"/>
      <c r="J263" s="50">
        <v>16981</v>
      </c>
      <c r="K263" s="50"/>
      <c r="L263" s="50"/>
      <c r="M263" s="94"/>
      <c r="N263" s="298"/>
      <c r="O263" s="94"/>
      <c r="P263" s="93"/>
      <c r="Q263" s="93"/>
      <c r="R263" s="93"/>
      <c r="S263" s="36"/>
      <c r="T263" s="312"/>
    </row>
    <row r="264" spans="1:20" ht="13.2" hidden="1" x14ac:dyDescent="0.25">
      <c r="A264" s="5">
        <v>41</v>
      </c>
      <c r="B264" s="203">
        <v>635006</v>
      </c>
      <c r="C264" s="5" t="s">
        <v>425</v>
      </c>
      <c r="D264" s="93"/>
      <c r="E264" s="93"/>
      <c r="F264" s="93"/>
      <c r="G264" s="98"/>
      <c r="H264" s="98"/>
      <c r="I264" s="50"/>
      <c r="J264" s="50">
        <v>79577</v>
      </c>
      <c r="K264" s="50"/>
      <c r="L264" s="50"/>
      <c r="M264" s="94"/>
      <c r="N264" s="298"/>
      <c r="O264" s="94"/>
      <c r="P264" s="93"/>
      <c r="Q264" s="93"/>
      <c r="R264" s="93"/>
      <c r="S264" s="36"/>
      <c r="T264" s="312"/>
    </row>
    <row r="265" spans="1:20" ht="13.2" hidden="1" x14ac:dyDescent="0.25">
      <c r="A265" s="5">
        <v>41</v>
      </c>
      <c r="B265" s="203">
        <v>635006</v>
      </c>
      <c r="C265" s="5" t="s">
        <v>426</v>
      </c>
      <c r="D265" s="93"/>
      <c r="E265" s="93"/>
      <c r="F265" s="93"/>
      <c r="G265" s="98"/>
      <c r="H265" s="98"/>
      <c r="I265" s="50"/>
      <c r="J265" s="50">
        <v>65033</v>
      </c>
      <c r="K265" s="50"/>
      <c r="L265" s="50"/>
      <c r="M265" s="94"/>
      <c r="N265" s="298"/>
      <c r="O265" s="94"/>
      <c r="P265" s="93"/>
      <c r="Q265" s="93"/>
      <c r="R265" s="93"/>
      <c r="S265" s="36"/>
      <c r="T265" s="312"/>
    </row>
    <row r="266" spans="1:20" ht="13.2" hidden="1" x14ac:dyDescent="0.25">
      <c r="A266" s="5">
        <v>41</v>
      </c>
      <c r="B266" s="203">
        <v>635006</v>
      </c>
      <c r="C266" s="5" t="s">
        <v>427</v>
      </c>
      <c r="D266" s="93"/>
      <c r="E266" s="93"/>
      <c r="F266" s="93"/>
      <c r="G266" s="98"/>
      <c r="H266" s="98"/>
      <c r="I266" s="50"/>
      <c r="J266" s="50">
        <v>26146</v>
      </c>
      <c r="K266" s="50"/>
      <c r="L266" s="50"/>
      <c r="M266" s="94"/>
      <c r="N266" s="298"/>
      <c r="O266" s="94"/>
      <c r="P266" s="93"/>
      <c r="Q266" s="93"/>
      <c r="R266" s="93"/>
      <c r="S266" s="36"/>
      <c r="T266" s="312"/>
    </row>
    <row r="267" spans="1:20" ht="13.2" hidden="1" x14ac:dyDescent="0.25">
      <c r="A267" s="5">
        <v>41</v>
      </c>
      <c r="B267" s="203">
        <v>635006</v>
      </c>
      <c r="C267" s="5" t="s">
        <v>428</v>
      </c>
      <c r="D267" s="93"/>
      <c r="E267" s="93"/>
      <c r="F267" s="93"/>
      <c r="G267" s="98"/>
      <c r="H267" s="98"/>
      <c r="I267" s="50"/>
      <c r="J267" s="50">
        <v>22484</v>
      </c>
      <c r="K267" s="50"/>
      <c r="L267" s="50"/>
      <c r="M267" s="94"/>
      <c r="N267" s="298"/>
      <c r="O267" s="94"/>
      <c r="P267" s="93"/>
      <c r="Q267" s="93"/>
      <c r="R267" s="93"/>
      <c r="S267" s="36"/>
      <c r="T267" s="312"/>
    </row>
    <row r="268" spans="1:20" ht="13.2" hidden="1" x14ac:dyDescent="0.25">
      <c r="A268" s="5">
        <v>41</v>
      </c>
      <c r="B268" s="203">
        <v>635006</v>
      </c>
      <c r="C268" s="5" t="s">
        <v>429</v>
      </c>
      <c r="D268" s="93"/>
      <c r="E268" s="93"/>
      <c r="F268" s="93"/>
      <c r="G268" s="98"/>
      <c r="H268" s="98"/>
      <c r="I268" s="50"/>
      <c r="J268" s="50"/>
      <c r="K268" s="50"/>
      <c r="L268" s="50"/>
      <c r="M268" s="94"/>
      <c r="N268" s="298"/>
      <c r="O268" s="94"/>
      <c r="P268" s="93"/>
      <c r="Q268" s="93"/>
      <c r="R268" s="93"/>
      <c r="S268" s="36"/>
      <c r="T268" s="312"/>
    </row>
    <row r="269" spans="1:20" ht="13.2" hidden="1" x14ac:dyDescent="0.25">
      <c r="A269" s="5">
        <v>41</v>
      </c>
      <c r="B269" s="203">
        <v>635006</v>
      </c>
      <c r="C269" s="5" t="s">
        <v>430</v>
      </c>
      <c r="D269" s="93"/>
      <c r="E269" s="93"/>
      <c r="F269" s="93"/>
      <c r="G269" s="98"/>
      <c r="H269" s="98"/>
      <c r="I269" s="50"/>
      <c r="J269" s="50"/>
      <c r="K269" s="50"/>
      <c r="L269" s="50"/>
      <c r="M269" s="94"/>
      <c r="N269" s="298"/>
      <c r="O269" s="94"/>
      <c r="P269" s="93"/>
      <c r="Q269" s="93"/>
      <c r="R269" s="93"/>
      <c r="S269" s="36"/>
      <c r="T269" s="312"/>
    </row>
    <row r="270" spans="1:20" ht="13.2" hidden="1" x14ac:dyDescent="0.25">
      <c r="A270" s="5">
        <v>41</v>
      </c>
      <c r="B270" s="203">
        <v>635006</v>
      </c>
      <c r="C270" s="5" t="s">
        <v>431</v>
      </c>
      <c r="D270" s="93"/>
      <c r="E270" s="93"/>
      <c r="F270" s="93"/>
      <c r="G270" s="98"/>
      <c r="H270" s="98"/>
      <c r="I270" s="50"/>
      <c r="J270" s="50"/>
      <c r="K270" s="50"/>
      <c r="L270" s="50"/>
      <c r="M270" s="94"/>
      <c r="N270" s="298"/>
      <c r="O270" s="94"/>
      <c r="P270" s="93"/>
      <c r="Q270" s="93"/>
      <c r="R270" s="93"/>
      <c r="S270" s="36"/>
      <c r="T270" s="312"/>
    </row>
    <row r="271" spans="1:20" ht="13.2" hidden="1" x14ac:dyDescent="0.25">
      <c r="A271" s="5">
        <v>41</v>
      </c>
      <c r="B271" s="203">
        <v>635006</v>
      </c>
      <c r="C271" s="5" t="s">
        <v>312</v>
      </c>
      <c r="D271" s="100"/>
      <c r="E271" s="100">
        <v>2284</v>
      </c>
      <c r="F271" s="100"/>
      <c r="G271" s="101"/>
      <c r="H271" s="98">
        <v>0</v>
      </c>
      <c r="I271" s="50"/>
      <c r="J271" s="50"/>
      <c r="K271" s="50"/>
      <c r="L271" s="50"/>
      <c r="M271" s="94"/>
      <c r="N271" s="298"/>
      <c r="O271" s="94"/>
      <c r="P271" s="93"/>
      <c r="Q271" s="93"/>
      <c r="R271" s="93"/>
      <c r="S271" s="36"/>
      <c r="T271" s="312"/>
    </row>
    <row r="272" spans="1:20" ht="13.2" hidden="1" x14ac:dyDescent="0.25">
      <c r="A272" s="5">
        <v>41</v>
      </c>
      <c r="B272" s="203">
        <v>635006</v>
      </c>
      <c r="C272" s="5" t="s">
        <v>358</v>
      </c>
      <c r="D272" s="100"/>
      <c r="E272" s="100"/>
      <c r="F272" s="100"/>
      <c r="G272" s="101"/>
      <c r="H272" s="98">
        <v>0</v>
      </c>
      <c r="I272" s="50"/>
      <c r="J272" s="50"/>
      <c r="K272" s="50"/>
      <c r="L272" s="50"/>
      <c r="M272" s="94"/>
      <c r="N272" s="298"/>
      <c r="O272" s="94"/>
      <c r="P272" s="93"/>
      <c r="Q272" s="93"/>
      <c r="R272" s="93"/>
      <c r="S272" s="36"/>
      <c r="T272" s="312"/>
    </row>
    <row r="273" spans="1:20" ht="13.2" hidden="1" x14ac:dyDescent="0.25">
      <c r="A273" s="5">
        <v>41</v>
      </c>
      <c r="B273" s="203">
        <v>635006</v>
      </c>
      <c r="C273" s="5" t="s">
        <v>486</v>
      </c>
      <c r="D273" s="100"/>
      <c r="E273" s="100"/>
      <c r="F273" s="100"/>
      <c r="G273" s="101"/>
      <c r="H273" s="98">
        <v>0</v>
      </c>
      <c r="I273" s="50"/>
      <c r="J273" s="50">
        <v>42000</v>
      </c>
      <c r="K273" s="50"/>
      <c r="L273" s="50"/>
      <c r="M273" s="94"/>
      <c r="N273" s="298"/>
      <c r="O273" s="94"/>
      <c r="P273" s="93"/>
      <c r="Q273" s="93"/>
      <c r="R273" s="93"/>
      <c r="S273" s="36"/>
      <c r="T273" s="312"/>
    </row>
    <row r="274" spans="1:20" ht="15" hidden="1" customHeight="1" x14ac:dyDescent="0.25">
      <c r="A274" s="5">
        <v>41</v>
      </c>
      <c r="B274" s="203">
        <v>635006</v>
      </c>
      <c r="C274" s="5" t="s">
        <v>485</v>
      </c>
      <c r="D274" s="100"/>
      <c r="E274" s="100"/>
      <c r="F274" s="100"/>
      <c r="G274" s="98">
        <v>1170</v>
      </c>
      <c r="H274" s="98">
        <v>0</v>
      </c>
      <c r="I274" s="50"/>
      <c r="J274" s="50">
        <v>9595</v>
      </c>
      <c r="K274" s="50"/>
      <c r="L274" s="50"/>
      <c r="M274" s="94"/>
      <c r="N274" s="298"/>
      <c r="O274" s="94"/>
      <c r="P274" s="93"/>
      <c r="Q274" s="93"/>
      <c r="R274" s="93"/>
      <c r="S274" s="36"/>
      <c r="T274" s="312"/>
    </row>
    <row r="275" spans="1:20" ht="15" customHeight="1" x14ac:dyDescent="0.25">
      <c r="A275" s="5">
        <v>41</v>
      </c>
      <c r="B275" s="203">
        <v>637005</v>
      </c>
      <c r="C275" s="5" t="s">
        <v>415</v>
      </c>
      <c r="D275" s="100"/>
      <c r="E275" s="100"/>
      <c r="F275" s="100"/>
      <c r="G275" s="98"/>
      <c r="H275" s="98"/>
      <c r="I275" s="50">
        <v>8777</v>
      </c>
      <c r="J275" s="50">
        <v>9674</v>
      </c>
      <c r="K275" s="50">
        <v>8796</v>
      </c>
      <c r="L275" s="50">
        <v>7754</v>
      </c>
      <c r="M275" s="94"/>
      <c r="N275" s="298">
        <v>10000</v>
      </c>
      <c r="O275" s="94">
        <v>10000</v>
      </c>
      <c r="P275" s="93">
        <v>10000</v>
      </c>
      <c r="Q275" s="93">
        <v>5000</v>
      </c>
      <c r="R275" s="93">
        <v>5000</v>
      </c>
      <c r="S275" s="36"/>
      <c r="T275" s="312"/>
    </row>
    <row r="276" spans="1:20" ht="12.75" customHeight="1" x14ac:dyDescent="0.25">
      <c r="A276" s="5">
        <v>41</v>
      </c>
      <c r="B276" s="203">
        <v>630</v>
      </c>
      <c r="C276" s="5" t="s">
        <v>672</v>
      </c>
      <c r="D276" s="100">
        <v>0</v>
      </c>
      <c r="E276" s="100"/>
      <c r="F276" s="100"/>
      <c r="G276" s="101"/>
      <c r="H276" s="98">
        <v>0</v>
      </c>
      <c r="I276" s="50">
        <v>2000</v>
      </c>
      <c r="J276" s="50"/>
      <c r="K276" s="50">
        <v>5257</v>
      </c>
      <c r="L276" s="50"/>
      <c r="M276" s="94"/>
      <c r="N276" s="298">
        <v>8000</v>
      </c>
      <c r="O276" s="94">
        <v>8000</v>
      </c>
      <c r="P276" s="93"/>
      <c r="Q276" s="93"/>
      <c r="R276" s="93"/>
      <c r="S276" s="36"/>
      <c r="T276" s="312"/>
    </row>
    <row r="277" spans="1:20" ht="13.2" x14ac:dyDescent="0.25">
      <c r="A277" s="24">
        <v>41</v>
      </c>
      <c r="B277" s="214" t="s">
        <v>264</v>
      </c>
      <c r="C277" s="24" t="s">
        <v>279</v>
      </c>
      <c r="D277" s="123">
        <f t="shared" ref="D277:G277" si="151">SUM(D278:D279)</f>
        <v>46868</v>
      </c>
      <c r="E277" s="123">
        <f t="shared" si="151"/>
        <v>42504</v>
      </c>
      <c r="F277" s="123">
        <f t="shared" si="151"/>
        <v>80960</v>
      </c>
      <c r="G277" s="123">
        <f t="shared" si="151"/>
        <v>97249</v>
      </c>
      <c r="H277" s="123">
        <f t="shared" ref="H277" si="152">SUM(H278:H279)</f>
        <v>108850</v>
      </c>
      <c r="I277" s="61">
        <f>I279</f>
        <v>147906</v>
      </c>
      <c r="J277" s="61">
        <f t="shared" ref="J277:O277" si="153">SUM(J278:J279)</f>
        <v>147906</v>
      </c>
      <c r="K277" s="61">
        <f t="shared" si="153"/>
        <v>150000</v>
      </c>
      <c r="L277" s="61">
        <f t="shared" si="153"/>
        <v>185550</v>
      </c>
      <c r="M277" s="123">
        <f t="shared" si="153"/>
        <v>218307</v>
      </c>
      <c r="N277" s="123">
        <f t="shared" si="153"/>
        <v>218307</v>
      </c>
      <c r="O277" s="123">
        <f t="shared" si="153"/>
        <v>218307</v>
      </c>
      <c r="P277" s="123">
        <f t="shared" ref="P277" si="154">SUM(P278:P279)</f>
        <v>213120</v>
      </c>
      <c r="Q277" s="123">
        <f t="shared" ref="Q277:R277" si="155">SUM(Q278:Q279)</f>
        <v>218120</v>
      </c>
      <c r="R277" s="123">
        <f t="shared" si="155"/>
        <v>218120</v>
      </c>
      <c r="S277" s="36"/>
      <c r="T277" s="312"/>
    </row>
    <row r="278" spans="1:20" ht="13.2" x14ac:dyDescent="0.25">
      <c r="A278" s="5">
        <v>41</v>
      </c>
      <c r="B278" s="203" t="s">
        <v>524</v>
      </c>
      <c r="C278" s="5" t="s">
        <v>697</v>
      </c>
      <c r="D278" s="93">
        <v>46868</v>
      </c>
      <c r="E278" s="93">
        <v>42504</v>
      </c>
      <c r="F278" s="93">
        <v>7960</v>
      </c>
      <c r="G278" s="93">
        <v>24749</v>
      </c>
      <c r="H278" s="93">
        <v>0</v>
      </c>
      <c r="I278" s="98"/>
      <c r="J278" s="98"/>
      <c r="K278" s="98"/>
      <c r="L278" s="98"/>
      <c r="M278" s="94">
        <v>0</v>
      </c>
      <c r="N278" s="298"/>
      <c r="O278" s="94"/>
      <c r="P278" s="93"/>
      <c r="Q278" s="93"/>
      <c r="R278" s="93"/>
      <c r="S278" s="36"/>
      <c r="T278" s="312"/>
    </row>
    <row r="279" spans="1:20" ht="13.2" x14ac:dyDescent="0.25">
      <c r="A279" s="5">
        <v>41</v>
      </c>
      <c r="B279" s="203">
        <v>641001</v>
      </c>
      <c r="C279" s="5" t="s">
        <v>280</v>
      </c>
      <c r="D279" s="100"/>
      <c r="E279" s="100"/>
      <c r="F279" s="93">
        <v>73000</v>
      </c>
      <c r="G279" s="93">
        <v>72500</v>
      </c>
      <c r="H279" s="93">
        <v>108850</v>
      </c>
      <c r="I279" s="98">
        <v>147906</v>
      </c>
      <c r="J279" s="98">
        <v>147906</v>
      </c>
      <c r="K279" s="98">
        <v>150000</v>
      </c>
      <c r="L279" s="98">
        <v>185550</v>
      </c>
      <c r="M279" s="94">
        <v>218307</v>
      </c>
      <c r="N279" s="298">
        <v>218307</v>
      </c>
      <c r="O279" s="94">
        <v>218307</v>
      </c>
      <c r="P279" s="369">
        <v>213120</v>
      </c>
      <c r="Q279" s="93">
        <v>218120</v>
      </c>
      <c r="R279" s="93">
        <v>218120</v>
      </c>
      <c r="S279" s="36"/>
      <c r="T279" s="312"/>
    </row>
    <row r="280" spans="1:20" ht="13.8" thickBot="1" x14ac:dyDescent="0.3">
      <c r="A280" s="8"/>
      <c r="B280" s="200"/>
      <c r="C280" s="8"/>
      <c r="D280" s="46"/>
      <c r="E280" s="46"/>
      <c r="F280" s="46"/>
      <c r="G280" s="46"/>
      <c r="H280" s="46"/>
      <c r="I280" s="46"/>
      <c r="J280" s="46"/>
      <c r="K280" s="46"/>
      <c r="L280" s="46"/>
      <c r="M280" s="58"/>
      <c r="N280" s="58"/>
      <c r="O280" s="58"/>
      <c r="P280" s="58"/>
      <c r="S280" s="36"/>
      <c r="T280" s="312"/>
    </row>
    <row r="281" spans="1:20" s="192" customFormat="1" ht="30" customHeight="1" x14ac:dyDescent="0.25">
      <c r="A281" s="189"/>
      <c r="B281" s="376" t="s">
        <v>45</v>
      </c>
      <c r="C281" s="376"/>
      <c r="D281" s="190" t="s">
        <v>1</v>
      </c>
      <c r="E281" s="190" t="s">
        <v>1</v>
      </c>
      <c r="F281" s="191" t="s">
        <v>1</v>
      </c>
      <c r="G281" s="191" t="s">
        <v>466</v>
      </c>
      <c r="H281" s="191" t="s">
        <v>467</v>
      </c>
      <c r="I281" s="190" t="s">
        <v>468</v>
      </c>
      <c r="J281" s="190" t="s">
        <v>478</v>
      </c>
      <c r="K281" s="190" t="s">
        <v>535</v>
      </c>
      <c r="L281" s="190" t="s">
        <v>581</v>
      </c>
      <c r="M281" s="78" t="s">
        <v>578</v>
      </c>
      <c r="N281" s="251" t="s">
        <v>579</v>
      </c>
      <c r="O281" s="251" t="s">
        <v>536</v>
      </c>
      <c r="P281" s="251" t="s">
        <v>479</v>
      </c>
      <c r="Q281" s="177" t="s">
        <v>537</v>
      </c>
      <c r="R281" s="177" t="s">
        <v>582</v>
      </c>
      <c r="S281" s="36"/>
      <c r="T281" s="312"/>
    </row>
    <row r="282" spans="1:20" ht="13.2" x14ac:dyDescent="0.25">
      <c r="A282" s="25"/>
      <c r="B282" s="199" t="s">
        <v>245</v>
      </c>
      <c r="C282" s="25" t="s">
        <v>303</v>
      </c>
      <c r="D282" s="124">
        <f t="shared" ref="D282:H282" si="156">D283+D286+D288</f>
        <v>50032</v>
      </c>
      <c r="E282" s="124">
        <f t="shared" si="156"/>
        <v>35083</v>
      </c>
      <c r="F282" s="124">
        <f t="shared" si="156"/>
        <v>18166</v>
      </c>
      <c r="G282" s="124">
        <f t="shared" si="156"/>
        <v>45034</v>
      </c>
      <c r="H282" s="124">
        <f t="shared" si="156"/>
        <v>40083</v>
      </c>
      <c r="I282" s="124">
        <f t="shared" ref="I282" si="157">I283+I286+I288</f>
        <v>61670</v>
      </c>
      <c r="J282" s="124">
        <f>J283+J286+J288</f>
        <v>64324</v>
      </c>
      <c r="K282" s="124">
        <f>SUM(K283+K286+K288)</f>
        <v>36958</v>
      </c>
      <c r="L282" s="124">
        <f>L283+L288</f>
        <v>44679</v>
      </c>
      <c r="M282" s="124">
        <f>M283+M286+M288</f>
        <v>35008</v>
      </c>
      <c r="N282" s="124">
        <f>N283+N286+N288</f>
        <v>35008</v>
      </c>
      <c r="O282" s="124">
        <f>O283+O286+O288</f>
        <v>35008</v>
      </c>
      <c r="P282" s="124">
        <f t="shared" ref="P282" si="158">P283+P286+P288</f>
        <v>35009</v>
      </c>
      <c r="Q282" s="124">
        <f t="shared" ref="Q282:R282" si="159">Q283+Q286+Q288</f>
        <v>35009</v>
      </c>
      <c r="R282" s="124">
        <f t="shared" si="159"/>
        <v>35009</v>
      </c>
      <c r="S282" s="36"/>
      <c r="T282" s="312"/>
    </row>
    <row r="283" spans="1:20" ht="13.2" x14ac:dyDescent="0.25">
      <c r="A283" s="4"/>
      <c r="B283" s="202">
        <v>630</v>
      </c>
      <c r="C283" s="4" t="s">
        <v>246</v>
      </c>
      <c r="D283" s="114">
        <f>SUM(D284:D285)</f>
        <v>2884</v>
      </c>
      <c r="E283" s="114">
        <f>SUM(E284:E285)</f>
        <v>21528</v>
      </c>
      <c r="F283" s="114">
        <f>SUM(F284:F285)</f>
        <v>4944</v>
      </c>
      <c r="G283" s="114">
        <f>SUM(G284:G285)</f>
        <v>14450</v>
      </c>
      <c r="H283" s="114">
        <f>SUM(H284:H285)</f>
        <v>21549</v>
      </c>
      <c r="I283" s="114">
        <v>53761</v>
      </c>
      <c r="J283" s="114">
        <f t="shared" ref="J283:O283" si="160">SUM(J284:J285)</f>
        <v>56415</v>
      </c>
      <c r="K283" s="114">
        <f t="shared" si="160"/>
        <v>28958</v>
      </c>
      <c r="L283" s="114">
        <f t="shared" si="160"/>
        <v>35479</v>
      </c>
      <c r="M283" s="158">
        <f t="shared" si="160"/>
        <v>24880</v>
      </c>
      <c r="N283" s="340">
        <f t="shared" si="160"/>
        <v>24880</v>
      </c>
      <c r="O283" s="158">
        <f t="shared" si="160"/>
        <v>24880</v>
      </c>
      <c r="P283" s="114">
        <f t="shared" ref="P283:Q283" si="161">P284+P285</f>
        <v>24880</v>
      </c>
      <c r="Q283" s="114">
        <f t="shared" si="161"/>
        <v>24880</v>
      </c>
      <c r="R283" s="114">
        <f t="shared" ref="R283" si="162">R284+R285</f>
        <v>24880</v>
      </c>
      <c r="S283" s="36"/>
      <c r="T283" s="312"/>
    </row>
    <row r="284" spans="1:20" ht="13.2" x14ac:dyDescent="0.25">
      <c r="A284" s="5">
        <v>41</v>
      </c>
      <c r="B284" s="203">
        <v>633006</v>
      </c>
      <c r="C284" s="5" t="s">
        <v>352</v>
      </c>
      <c r="D284" s="100"/>
      <c r="E284" s="93">
        <v>16798</v>
      </c>
      <c r="F284" s="93"/>
      <c r="G284" s="93">
        <v>9068</v>
      </c>
      <c r="H284" s="93">
        <v>15975</v>
      </c>
      <c r="I284" s="98">
        <v>47691</v>
      </c>
      <c r="J284" s="98">
        <v>51659</v>
      </c>
      <c r="K284" s="98">
        <v>24357</v>
      </c>
      <c r="L284" s="98">
        <v>30033</v>
      </c>
      <c r="M284" s="94">
        <v>20000</v>
      </c>
      <c r="N284" s="336">
        <v>20000</v>
      </c>
      <c r="O284" s="94">
        <v>20000</v>
      </c>
      <c r="P284" s="93">
        <v>20000</v>
      </c>
      <c r="Q284" s="93">
        <v>20000</v>
      </c>
      <c r="R284" s="93">
        <v>20000</v>
      </c>
      <c r="S284" s="36"/>
      <c r="T284" s="312"/>
    </row>
    <row r="285" spans="1:20" ht="13.2" x14ac:dyDescent="0.25">
      <c r="A285" s="5">
        <v>41</v>
      </c>
      <c r="B285" s="203">
        <v>634003</v>
      </c>
      <c r="C285" s="5" t="s">
        <v>668</v>
      </c>
      <c r="D285" s="93">
        <v>2884</v>
      </c>
      <c r="E285" s="93">
        <v>4730</v>
      </c>
      <c r="F285" s="93">
        <v>4944</v>
      </c>
      <c r="G285" s="93">
        <v>5382</v>
      </c>
      <c r="H285" s="93">
        <v>5574</v>
      </c>
      <c r="I285" s="98">
        <v>6070</v>
      </c>
      <c r="J285" s="98">
        <v>4756</v>
      </c>
      <c r="K285" s="98">
        <v>4601</v>
      </c>
      <c r="L285" s="98">
        <v>5446</v>
      </c>
      <c r="M285" s="94">
        <v>4880</v>
      </c>
      <c r="N285" s="336">
        <v>4880</v>
      </c>
      <c r="O285" s="94">
        <v>4880</v>
      </c>
      <c r="P285" s="93">
        <v>4880</v>
      </c>
      <c r="Q285" s="93">
        <v>4880</v>
      </c>
      <c r="R285" s="93">
        <v>4880</v>
      </c>
      <c r="S285" s="36"/>
      <c r="T285" s="312"/>
    </row>
    <row r="286" spans="1:20" ht="13.2" x14ac:dyDescent="0.25">
      <c r="A286" s="4"/>
      <c r="B286" s="202">
        <v>637</v>
      </c>
      <c r="C286" s="4" t="s">
        <v>119</v>
      </c>
      <c r="D286" s="125">
        <f t="shared" ref="D286:R286" si="163">SUM(D287:D287)</f>
        <v>5023</v>
      </c>
      <c r="E286" s="125">
        <f t="shared" si="163"/>
        <v>6055</v>
      </c>
      <c r="F286" s="125">
        <f t="shared" si="163"/>
        <v>5422</v>
      </c>
      <c r="G286" s="125">
        <f>SUM(G287)</f>
        <v>5859</v>
      </c>
      <c r="H286" s="125">
        <f>SUM(H287)</f>
        <v>6234</v>
      </c>
      <c r="I286" s="126"/>
      <c r="J286" s="126"/>
      <c r="K286" s="126">
        <f>SUM(K287)</f>
        <v>0</v>
      </c>
      <c r="L286" s="126"/>
      <c r="M286" s="161">
        <f>SUM(M287)</f>
        <v>0</v>
      </c>
      <c r="N286" s="344">
        <f>SUM(N287)</f>
        <v>0</v>
      </c>
      <c r="O286" s="161">
        <f>SUM(O287)</f>
        <v>0</v>
      </c>
      <c r="P286" s="125">
        <f t="shared" si="163"/>
        <v>0</v>
      </c>
      <c r="Q286" s="125">
        <f t="shared" si="163"/>
        <v>0</v>
      </c>
      <c r="R286" s="125">
        <f t="shared" si="163"/>
        <v>0</v>
      </c>
      <c r="S286" s="36"/>
      <c r="T286" s="312"/>
    </row>
    <row r="287" spans="1:20" ht="13.2" x14ac:dyDescent="0.25">
      <c r="A287" s="5">
        <v>41</v>
      </c>
      <c r="B287" s="203">
        <v>637035</v>
      </c>
      <c r="C287" s="5" t="s">
        <v>669</v>
      </c>
      <c r="D287" s="93">
        <v>5023</v>
      </c>
      <c r="E287" s="93">
        <v>6055</v>
      </c>
      <c r="F287" s="93">
        <v>5422</v>
      </c>
      <c r="G287" s="93">
        <v>5859</v>
      </c>
      <c r="H287" s="93">
        <v>6234</v>
      </c>
      <c r="I287" s="98"/>
      <c r="J287" s="98"/>
      <c r="K287" s="98">
        <v>0</v>
      </c>
      <c r="L287" s="98"/>
      <c r="M287" s="94">
        <v>0</v>
      </c>
      <c r="N287" s="336">
        <v>0</v>
      </c>
      <c r="O287" s="94">
        <v>0</v>
      </c>
      <c r="P287" s="93">
        <v>0</v>
      </c>
      <c r="Q287" s="93">
        <v>0</v>
      </c>
      <c r="R287" s="93">
        <v>0</v>
      </c>
      <c r="S287" s="36"/>
      <c r="T287" s="312"/>
    </row>
    <row r="288" spans="1:20" ht="13.2" x14ac:dyDescent="0.25">
      <c r="A288" s="4"/>
      <c r="B288" s="202">
        <v>641</v>
      </c>
      <c r="C288" s="4" t="s">
        <v>284</v>
      </c>
      <c r="D288" s="114">
        <f t="shared" ref="D288:F288" si="164">SUM(D290:D291)</f>
        <v>42125</v>
      </c>
      <c r="E288" s="114">
        <f t="shared" si="164"/>
        <v>7500</v>
      </c>
      <c r="F288" s="114">
        <f t="shared" si="164"/>
        <v>7800</v>
      </c>
      <c r="G288" s="114">
        <f>SUM(G290:G291)</f>
        <v>24725</v>
      </c>
      <c r="H288" s="114">
        <f>SUM(H290:H291)</f>
        <v>12300</v>
      </c>
      <c r="I288" s="114">
        <v>7909</v>
      </c>
      <c r="J288" s="114">
        <f>SUM(J290:J291)</f>
        <v>7909</v>
      </c>
      <c r="K288" s="114">
        <f>SUM(K289:K291)</f>
        <v>8000</v>
      </c>
      <c r="L288" s="114">
        <f>SUM(L289:L291)</f>
        <v>9200</v>
      </c>
      <c r="M288" s="158">
        <f>SUM(M289:M291)</f>
        <v>10128</v>
      </c>
      <c r="N288" s="340">
        <f>SUM(N289:N291)</f>
        <v>10128</v>
      </c>
      <c r="O288" s="158">
        <f>SUM(O289:O291)</f>
        <v>10128</v>
      </c>
      <c r="P288" s="114">
        <f t="shared" ref="P288" si="165">SUM(P290:P291)</f>
        <v>10129</v>
      </c>
      <c r="Q288" s="114">
        <f t="shared" ref="Q288:R288" si="166">SUM(Q290:Q291)</f>
        <v>10129</v>
      </c>
      <c r="R288" s="114">
        <f t="shared" si="166"/>
        <v>10129</v>
      </c>
      <c r="S288" s="36"/>
      <c r="T288" s="312"/>
    </row>
    <row r="289" spans="1:20" ht="13.2" x14ac:dyDescent="0.25">
      <c r="A289" s="4">
        <v>41</v>
      </c>
      <c r="B289" s="205" t="s">
        <v>524</v>
      </c>
      <c r="C289" s="10" t="s">
        <v>698</v>
      </c>
      <c r="D289" s="114"/>
      <c r="E289" s="114"/>
      <c r="F289" s="114"/>
      <c r="G289" s="114"/>
      <c r="H289" s="114"/>
      <c r="I289" s="114"/>
      <c r="J289" s="114"/>
      <c r="K289" s="114"/>
      <c r="L289" s="114"/>
      <c r="M289" s="158">
        <v>0</v>
      </c>
      <c r="N289" s="340">
        <v>0</v>
      </c>
      <c r="O289" s="158">
        <v>0</v>
      </c>
      <c r="P289" s="114"/>
      <c r="Q289" s="114"/>
      <c r="R289" s="114"/>
      <c r="S289" s="36"/>
      <c r="T289" s="312"/>
    </row>
    <row r="290" spans="1:20" ht="13.2" x14ac:dyDescent="0.25">
      <c r="A290" s="5">
        <v>41</v>
      </c>
      <c r="B290" s="203">
        <v>641001</v>
      </c>
      <c r="C290" s="5" t="s">
        <v>671</v>
      </c>
      <c r="D290" s="93">
        <v>35500</v>
      </c>
      <c r="E290" s="93">
        <v>0</v>
      </c>
      <c r="F290" s="93"/>
      <c r="G290" s="93">
        <v>15000</v>
      </c>
      <c r="H290" s="93">
        <v>0</v>
      </c>
      <c r="I290" s="98"/>
      <c r="J290" s="98"/>
      <c r="K290" s="98"/>
      <c r="L290" s="98"/>
      <c r="M290" s="94">
        <v>0</v>
      </c>
      <c r="N290" s="336">
        <v>0</v>
      </c>
      <c r="O290" s="94">
        <v>0</v>
      </c>
      <c r="P290" s="93"/>
      <c r="Q290" s="93"/>
      <c r="R290" s="93"/>
      <c r="S290" s="36"/>
      <c r="T290" s="312"/>
    </row>
    <row r="291" spans="1:20" ht="13.2" x14ac:dyDescent="0.25">
      <c r="A291" s="5">
        <v>41</v>
      </c>
      <c r="B291" s="203">
        <v>641001</v>
      </c>
      <c r="C291" s="5" t="s">
        <v>304</v>
      </c>
      <c r="D291" s="93">
        <v>6625</v>
      </c>
      <c r="E291" s="93">
        <v>7500</v>
      </c>
      <c r="F291" s="93">
        <v>7800</v>
      </c>
      <c r="G291" s="93">
        <v>9725</v>
      </c>
      <c r="H291" s="93">
        <v>12300</v>
      </c>
      <c r="I291" s="98">
        <v>7909</v>
      </c>
      <c r="J291" s="98">
        <v>7909</v>
      </c>
      <c r="K291" s="98">
        <v>8000</v>
      </c>
      <c r="L291" s="98">
        <v>9200</v>
      </c>
      <c r="M291" s="94">
        <v>10128</v>
      </c>
      <c r="N291" s="336">
        <v>10128</v>
      </c>
      <c r="O291" s="94">
        <v>10128</v>
      </c>
      <c r="P291" s="93">
        <v>10129</v>
      </c>
      <c r="Q291" s="93">
        <v>10129</v>
      </c>
      <c r="R291" s="93">
        <v>10129</v>
      </c>
      <c r="S291" s="36"/>
      <c r="T291" s="312"/>
    </row>
    <row r="292" spans="1:20" ht="13.2" x14ac:dyDescent="0.25">
      <c r="A292" s="8"/>
      <c r="B292" s="200"/>
      <c r="C292" s="8"/>
      <c r="D292" s="46"/>
      <c r="E292" s="46"/>
      <c r="F292" s="46"/>
      <c r="G292" s="46"/>
      <c r="H292" s="46"/>
      <c r="I292" s="46"/>
      <c r="J292" s="46"/>
      <c r="K292" s="46"/>
      <c r="L292" s="46"/>
      <c r="M292" s="58"/>
      <c r="N292" s="58"/>
      <c r="O292" s="58"/>
      <c r="P292" s="58"/>
      <c r="Q292" s="58"/>
      <c r="R292" s="58"/>
      <c r="S292" s="36"/>
      <c r="T292" s="312"/>
    </row>
    <row r="293" spans="1:20" ht="13.2" x14ac:dyDescent="0.25">
      <c r="A293" s="7"/>
      <c r="B293" s="198" t="s">
        <v>472</v>
      </c>
      <c r="C293" s="96" t="s">
        <v>145</v>
      </c>
      <c r="D293" s="97">
        <f t="shared" ref="D293:F293" si="167">D294+D296</f>
        <v>168024</v>
      </c>
      <c r="E293" s="97">
        <f t="shared" si="167"/>
        <v>167454</v>
      </c>
      <c r="F293" s="97">
        <f t="shared" si="167"/>
        <v>172794</v>
      </c>
      <c r="G293" s="97">
        <f>G294+G295+G296</f>
        <v>363936</v>
      </c>
      <c r="H293" s="97">
        <f>H294+H295+H296</f>
        <v>176793</v>
      </c>
      <c r="I293" s="97">
        <f>I296</f>
        <v>257168</v>
      </c>
      <c r="J293" s="97">
        <f t="shared" ref="J293:O293" si="168">J294+J295+J296</f>
        <v>289672</v>
      </c>
      <c r="K293" s="97">
        <f t="shared" si="168"/>
        <v>271000</v>
      </c>
      <c r="L293" s="97">
        <f t="shared" si="168"/>
        <v>315171</v>
      </c>
      <c r="M293" s="97">
        <f t="shared" si="168"/>
        <v>340500</v>
      </c>
      <c r="N293" s="97">
        <f t="shared" si="168"/>
        <v>355500</v>
      </c>
      <c r="O293" s="97">
        <f t="shared" si="168"/>
        <v>355500</v>
      </c>
      <c r="P293" s="97">
        <f>P294+P296</f>
        <v>346500</v>
      </c>
      <c r="Q293" s="97">
        <f>Q294+Q296</f>
        <v>456500</v>
      </c>
      <c r="R293" s="97">
        <f>R294+R296</f>
        <v>456500</v>
      </c>
      <c r="S293" s="36"/>
      <c r="T293" s="312"/>
    </row>
    <row r="294" spans="1:20" ht="13.2" x14ac:dyDescent="0.25">
      <c r="A294" s="26">
        <v>41</v>
      </c>
      <c r="B294" s="215">
        <v>633004</v>
      </c>
      <c r="C294" s="127" t="s">
        <v>254</v>
      </c>
      <c r="D294" s="90">
        <v>5981</v>
      </c>
      <c r="E294" s="90">
        <v>0</v>
      </c>
      <c r="F294" s="90"/>
      <c r="G294" s="90">
        <v>8920</v>
      </c>
      <c r="H294" s="90">
        <v>0</v>
      </c>
      <c r="I294" s="92" t="s">
        <v>410</v>
      </c>
      <c r="J294" s="92"/>
      <c r="K294" s="92"/>
      <c r="L294" s="92"/>
      <c r="M294" s="91">
        <v>1000</v>
      </c>
      <c r="N294" s="337">
        <v>6000</v>
      </c>
      <c r="O294" s="91">
        <v>6000</v>
      </c>
      <c r="P294" s="90">
        <v>2000</v>
      </c>
      <c r="Q294" s="90">
        <v>2000</v>
      </c>
      <c r="R294" s="90">
        <v>2000</v>
      </c>
      <c r="S294" s="36"/>
      <c r="T294" s="312"/>
    </row>
    <row r="295" spans="1:20" ht="13.2" x14ac:dyDescent="0.25">
      <c r="A295" s="26">
        <v>45</v>
      </c>
      <c r="B295" s="215">
        <v>633004</v>
      </c>
      <c r="C295" s="127" t="s">
        <v>371</v>
      </c>
      <c r="D295" s="90"/>
      <c r="E295" s="90"/>
      <c r="F295" s="90"/>
      <c r="G295" s="90">
        <v>168815</v>
      </c>
      <c r="H295" s="90">
        <v>0</v>
      </c>
      <c r="I295" s="92"/>
      <c r="J295" s="98">
        <v>4994</v>
      </c>
      <c r="K295" s="98">
        <v>0</v>
      </c>
      <c r="L295" s="98"/>
      <c r="M295" s="91"/>
      <c r="N295" s="337">
        <v>10000</v>
      </c>
      <c r="O295" s="91">
        <v>10000</v>
      </c>
      <c r="P295" s="90">
        <v>0</v>
      </c>
      <c r="Q295" s="90">
        <v>0</v>
      </c>
      <c r="R295" s="90">
        <v>0</v>
      </c>
      <c r="S295" s="36"/>
      <c r="T295" s="312"/>
    </row>
    <row r="296" spans="1:20" ht="13.2" x14ac:dyDescent="0.25">
      <c r="A296" s="13">
        <v>41</v>
      </c>
      <c r="B296" s="207">
        <v>637</v>
      </c>
      <c r="C296" s="13" t="s">
        <v>84</v>
      </c>
      <c r="D296" s="90">
        <f t="shared" ref="D296:F296" si="169">SUM(D297:D299)</f>
        <v>162043</v>
      </c>
      <c r="E296" s="90">
        <f t="shared" si="169"/>
        <v>167454</v>
      </c>
      <c r="F296" s="90">
        <f t="shared" si="169"/>
        <v>172794</v>
      </c>
      <c r="G296" s="90">
        <f>SUM(G297:G299)</f>
        <v>186201</v>
      </c>
      <c r="H296" s="90">
        <f>SUM(H297:H299)</f>
        <v>176793</v>
      </c>
      <c r="I296" s="92">
        <v>257168</v>
      </c>
      <c r="J296" s="92">
        <f t="shared" ref="J296:O296" si="170">SUM(J297:J299)</f>
        <v>284678</v>
      </c>
      <c r="K296" s="92">
        <f t="shared" si="170"/>
        <v>271000</v>
      </c>
      <c r="L296" s="92">
        <f t="shared" si="170"/>
        <v>315171</v>
      </c>
      <c r="M296" s="91">
        <f t="shared" si="170"/>
        <v>339500</v>
      </c>
      <c r="N296" s="337">
        <f t="shared" si="170"/>
        <v>339500</v>
      </c>
      <c r="O296" s="91">
        <f t="shared" si="170"/>
        <v>339500</v>
      </c>
      <c r="P296" s="90">
        <f t="shared" ref="P296" si="171">SUM(P297:P299)</f>
        <v>344500</v>
      </c>
      <c r="Q296" s="90">
        <f t="shared" ref="Q296:R296" si="172">SUM(Q297:Q299)</f>
        <v>454500</v>
      </c>
      <c r="R296" s="90">
        <f t="shared" si="172"/>
        <v>454500</v>
      </c>
      <c r="S296" s="36"/>
      <c r="T296" s="312"/>
    </row>
    <row r="297" spans="1:20" ht="13.2" x14ac:dyDescent="0.25">
      <c r="A297" s="5">
        <v>41</v>
      </c>
      <c r="B297" s="203">
        <v>637003</v>
      </c>
      <c r="C297" s="5" t="s">
        <v>146</v>
      </c>
      <c r="D297" s="93">
        <v>3340</v>
      </c>
      <c r="E297" s="93">
        <v>991</v>
      </c>
      <c r="F297" s="93">
        <v>2057</v>
      </c>
      <c r="G297" s="93">
        <v>1655</v>
      </c>
      <c r="H297" s="93">
        <v>425</v>
      </c>
      <c r="I297" s="98">
        <v>775</v>
      </c>
      <c r="J297" s="98"/>
      <c r="K297" s="98">
        <v>1523</v>
      </c>
      <c r="L297" s="98">
        <v>1740</v>
      </c>
      <c r="M297" s="94">
        <v>2500</v>
      </c>
      <c r="N297" s="336">
        <v>2500</v>
      </c>
      <c r="O297" s="94">
        <v>2500</v>
      </c>
      <c r="P297" s="93">
        <v>2500</v>
      </c>
      <c r="Q297" s="93">
        <v>2500</v>
      </c>
      <c r="R297" s="93">
        <v>2500</v>
      </c>
      <c r="S297" s="36"/>
      <c r="T297" s="312"/>
    </row>
    <row r="298" spans="1:20" ht="13.2" x14ac:dyDescent="0.25">
      <c r="A298" s="5">
        <v>41</v>
      </c>
      <c r="B298" s="203">
        <v>637004</v>
      </c>
      <c r="C298" s="5" t="s">
        <v>119</v>
      </c>
      <c r="D298" s="93">
        <v>600</v>
      </c>
      <c r="E298" s="93">
        <v>66</v>
      </c>
      <c r="F298" s="93">
        <v>430</v>
      </c>
      <c r="G298" s="93">
        <v>600</v>
      </c>
      <c r="H298" s="93">
        <v>3046</v>
      </c>
      <c r="I298" s="98">
        <v>90</v>
      </c>
      <c r="J298" s="98">
        <v>90</v>
      </c>
      <c r="K298" s="98"/>
      <c r="L298" s="98"/>
      <c r="M298" s="94">
        <v>5000</v>
      </c>
      <c r="N298" s="336">
        <v>5000</v>
      </c>
      <c r="O298" s="94">
        <v>5000</v>
      </c>
      <c r="P298" s="93">
        <v>2000</v>
      </c>
      <c r="Q298" s="93">
        <v>2000</v>
      </c>
      <c r="R298" s="93">
        <v>2000</v>
      </c>
      <c r="S298" s="36"/>
      <c r="T298" s="312"/>
    </row>
    <row r="299" spans="1:20" ht="13.2" x14ac:dyDescent="0.25">
      <c r="A299" s="5">
        <v>41</v>
      </c>
      <c r="B299" s="203">
        <v>637005</v>
      </c>
      <c r="C299" s="5" t="s">
        <v>699</v>
      </c>
      <c r="D299" s="93">
        <v>158103</v>
      </c>
      <c r="E299" s="93">
        <v>166397</v>
      </c>
      <c r="F299" s="93">
        <v>170307</v>
      </c>
      <c r="G299" s="93">
        <v>183946</v>
      </c>
      <c r="H299" s="93">
        <v>173322</v>
      </c>
      <c r="I299" s="98">
        <v>256303</v>
      </c>
      <c r="J299" s="98">
        <v>284588</v>
      </c>
      <c r="K299" s="98">
        <v>269477</v>
      </c>
      <c r="L299" s="98">
        <v>313431</v>
      </c>
      <c r="M299" s="94">
        <v>332000</v>
      </c>
      <c r="N299" s="336">
        <v>332000</v>
      </c>
      <c r="O299" s="94">
        <v>332000</v>
      </c>
      <c r="P299" s="93">
        <v>340000</v>
      </c>
      <c r="Q299" s="93">
        <v>450000</v>
      </c>
      <c r="R299" s="93">
        <v>450000</v>
      </c>
      <c r="S299" s="36"/>
      <c r="T299" s="312"/>
    </row>
    <row r="300" spans="1:20" ht="13.2" x14ac:dyDescent="0.25">
      <c r="A300" s="8"/>
      <c r="B300" s="200"/>
      <c r="C300" s="8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58"/>
      <c r="Q300" s="58"/>
      <c r="R300" s="58"/>
      <c r="S300" s="36"/>
      <c r="T300" s="312"/>
    </row>
    <row r="301" spans="1:20" ht="13.2" x14ac:dyDescent="0.25">
      <c r="A301" s="25"/>
      <c r="B301" s="199" t="s">
        <v>472</v>
      </c>
      <c r="C301" s="25" t="s">
        <v>285</v>
      </c>
      <c r="D301" s="111">
        <f t="shared" ref="D301:F301" si="173">SUM(D302:D305)</f>
        <v>370999</v>
      </c>
      <c r="E301" s="111">
        <f t="shared" si="173"/>
        <v>378290</v>
      </c>
      <c r="F301" s="111">
        <f t="shared" si="173"/>
        <v>401180</v>
      </c>
      <c r="G301" s="111">
        <f>SUM(G302:G305)</f>
        <v>437500</v>
      </c>
      <c r="H301" s="111">
        <f>SUM(H302:H305)</f>
        <v>536856</v>
      </c>
      <c r="I301" s="111">
        <f t="shared" ref="I301" si="174">SUM(I302:I305)</f>
        <v>554574</v>
      </c>
      <c r="J301" s="111">
        <f t="shared" ref="J301:Q301" si="175">SUM(J302:J305)</f>
        <v>592595</v>
      </c>
      <c r="K301" s="111">
        <f>SUM(K302:K305)</f>
        <v>552595</v>
      </c>
      <c r="L301" s="111">
        <f>SUM(L302:L305)</f>
        <v>701984</v>
      </c>
      <c r="M301" s="111">
        <f>SUM(M302:M305)</f>
        <v>672921</v>
      </c>
      <c r="N301" s="111">
        <f>SUM(N302:N305)</f>
        <v>682921</v>
      </c>
      <c r="O301" s="111">
        <f>SUM(O302:O305)</f>
        <v>682921</v>
      </c>
      <c r="P301" s="111">
        <f t="shared" si="175"/>
        <v>657919</v>
      </c>
      <c r="Q301" s="111">
        <f t="shared" si="175"/>
        <v>657919</v>
      </c>
      <c r="R301" s="111">
        <f t="shared" ref="R301" si="176">SUM(R302:R305)</f>
        <v>657919</v>
      </c>
      <c r="S301" s="36"/>
      <c r="T301" s="312"/>
    </row>
    <row r="302" spans="1:20" ht="13.2" x14ac:dyDescent="0.25">
      <c r="A302" s="5">
        <v>41</v>
      </c>
      <c r="B302" s="203">
        <v>637005</v>
      </c>
      <c r="C302" s="5" t="s">
        <v>247</v>
      </c>
      <c r="D302" s="93">
        <v>216094</v>
      </c>
      <c r="E302" s="93"/>
      <c r="F302" s="93"/>
      <c r="G302" s="98"/>
      <c r="H302" s="98"/>
      <c r="I302" s="98">
        <v>0</v>
      </c>
      <c r="J302" s="98"/>
      <c r="K302" s="98"/>
      <c r="L302" s="98"/>
      <c r="M302" s="94"/>
      <c r="N302" s="298"/>
      <c r="O302" s="94"/>
      <c r="P302" s="93">
        <v>0</v>
      </c>
      <c r="Q302" s="93">
        <v>0</v>
      </c>
      <c r="R302" s="93">
        <v>0</v>
      </c>
      <c r="S302" s="36"/>
      <c r="T302" s="312"/>
    </row>
    <row r="303" spans="1:20" ht="13.2" x14ac:dyDescent="0.25">
      <c r="A303" s="5">
        <v>41</v>
      </c>
      <c r="B303" s="203">
        <v>630</v>
      </c>
      <c r="C303" s="5" t="s">
        <v>673</v>
      </c>
      <c r="D303" s="93">
        <v>154905</v>
      </c>
      <c r="E303" s="93"/>
      <c r="F303" s="93"/>
      <c r="G303" s="98"/>
      <c r="H303" s="98">
        <v>32160</v>
      </c>
      <c r="I303" s="98">
        <v>0</v>
      </c>
      <c r="J303" s="98"/>
      <c r="K303" s="98"/>
      <c r="L303" s="98"/>
      <c r="M303" s="94"/>
      <c r="N303" s="298"/>
      <c r="O303" s="94"/>
      <c r="P303" s="93">
        <v>0</v>
      </c>
      <c r="Q303" s="93">
        <v>0</v>
      </c>
      <c r="R303" s="93">
        <v>0</v>
      </c>
      <c r="S303" s="36"/>
      <c r="T303" s="312"/>
    </row>
    <row r="304" spans="1:20" ht="13.2" x14ac:dyDescent="0.25">
      <c r="A304" s="5">
        <v>41</v>
      </c>
      <c r="B304" s="203">
        <v>644001</v>
      </c>
      <c r="C304" s="5" t="s">
        <v>286</v>
      </c>
      <c r="D304" s="93"/>
      <c r="E304" s="93"/>
      <c r="F304" s="93">
        <v>35000</v>
      </c>
      <c r="G304" s="98">
        <v>35000</v>
      </c>
      <c r="H304" s="98">
        <v>27000</v>
      </c>
      <c r="I304" s="98">
        <v>66400</v>
      </c>
      <c r="J304" s="98">
        <v>70000</v>
      </c>
      <c r="K304" s="98"/>
      <c r="L304" s="98">
        <v>40000</v>
      </c>
      <c r="M304" s="94">
        <v>0</v>
      </c>
      <c r="N304" s="298">
        <v>10000</v>
      </c>
      <c r="O304" s="94">
        <v>10000</v>
      </c>
      <c r="P304" s="93">
        <v>0</v>
      </c>
      <c r="Q304" s="93">
        <v>0</v>
      </c>
      <c r="R304" s="93">
        <v>0</v>
      </c>
      <c r="S304" s="36"/>
      <c r="T304" s="312"/>
    </row>
    <row r="305" spans="1:20" ht="13.2" x14ac:dyDescent="0.25">
      <c r="A305" s="5">
        <v>41</v>
      </c>
      <c r="B305" s="203">
        <v>641001</v>
      </c>
      <c r="C305" s="5" t="s">
        <v>674</v>
      </c>
      <c r="D305" s="93"/>
      <c r="E305" s="93">
        <v>378290</v>
      </c>
      <c r="F305" s="93">
        <v>366180</v>
      </c>
      <c r="G305" s="98">
        <v>402500</v>
      </c>
      <c r="H305" s="98">
        <v>477696</v>
      </c>
      <c r="I305" s="98">
        <v>488174</v>
      </c>
      <c r="J305" s="98">
        <v>522595</v>
      </c>
      <c r="K305" s="98">
        <v>552595</v>
      </c>
      <c r="L305" s="98">
        <v>661984</v>
      </c>
      <c r="M305" s="94">
        <v>672921</v>
      </c>
      <c r="N305" s="298">
        <v>672921</v>
      </c>
      <c r="O305" s="94">
        <v>672921</v>
      </c>
      <c r="P305" s="93">
        <v>657919</v>
      </c>
      <c r="Q305" s="93">
        <v>657919</v>
      </c>
      <c r="R305" s="93">
        <v>657919</v>
      </c>
      <c r="S305" s="36"/>
      <c r="T305" s="312"/>
    </row>
    <row r="306" spans="1:20" ht="13.2" x14ac:dyDescent="0.25">
      <c r="A306" s="8"/>
      <c r="B306" s="200"/>
      <c r="C306" s="8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58"/>
      <c r="Q306" s="58"/>
      <c r="R306" s="58"/>
      <c r="S306" s="36"/>
      <c r="T306" s="312"/>
    </row>
    <row r="307" spans="1:20" ht="13.2" x14ac:dyDescent="0.25">
      <c r="A307" s="7"/>
      <c r="B307" s="198" t="s">
        <v>473</v>
      </c>
      <c r="C307" s="96" t="s">
        <v>147</v>
      </c>
      <c r="D307" s="97">
        <f>D308+D313</f>
        <v>25999</v>
      </c>
      <c r="E307" s="97">
        <f>SUM(E308)</f>
        <v>25518</v>
      </c>
      <c r="F307" s="97">
        <f t="shared" ref="F307" si="177">F308+F313</f>
        <v>31683</v>
      </c>
      <c r="G307" s="97">
        <f>G308+G313</f>
        <v>144755</v>
      </c>
      <c r="H307" s="97">
        <f>SUM(H308)</f>
        <v>142977</v>
      </c>
      <c r="I307" s="97">
        <f>I308</f>
        <v>207195</v>
      </c>
      <c r="J307" s="97">
        <f t="shared" ref="J307:Q307" si="178">J308+J313</f>
        <v>208272</v>
      </c>
      <c r="K307" s="97">
        <f>K308+K313</f>
        <v>323289</v>
      </c>
      <c r="L307" s="97">
        <f>SUM(L308)</f>
        <v>323953</v>
      </c>
      <c r="M307" s="97">
        <f>SUM(M308)</f>
        <v>265000</v>
      </c>
      <c r="N307" s="97">
        <f>N308+N313</f>
        <v>200000</v>
      </c>
      <c r="O307" s="97">
        <f>O308+O313</f>
        <v>200000</v>
      </c>
      <c r="P307" s="97">
        <f t="shared" si="178"/>
        <v>200000</v>
      </c>
      <c r="Q307" s="97">
        <f t="shared" si="178"/>
        <v>245000</v>
      </c>
      <c r="R307" s="97">
        <f t="shared" ref="R307" si="179">R308+R313</f>
        <v>245000</v>
      </c>
      <c r="S307" s="36"/>
      <c r="T307" s="312"/>
    </row>
    <row r="308" spans="1:20" ht="13.2" x14ac:dyDescent="0.25">
      <c r="A308" s="4">
        <v>41</v>
      </c>
      <c r="B308" s="202">
        <v>630</v>
      </c>
      <c r="C308" s="4" t="s">
        <v>246</v>
      </c>
      <c r="D308" s="128">
        <f>SUM(D311:D311)</f>
        <v>25999</v>
      </c>
      <c r="E308" s="128">
        <f>SUM(E311)</f>
        <v>25518</v>
      </c>
      <c r="F308" s="128">
        <f>SUM(F311)</f>
        <v>31683</v>
      </c>
      <c r="G308" s="128">
        <f t="shared" ref="G308" si="180">SUM(G309:G312)</f>
        <v>144755</v>
      </c>
      <c r="H308" s="128">
        <f>SUM(H309:H314)</f>
        <v>142977</v>
      </c>
      <c r="I308" s="162">
        <v>207195</v>
      </c>
      <c r="J308" s="257">
        <f t="shared" ref="J308:O308" si="181">SUM(J309:J312)</f>
        <v>208272</v>
      </c>
      <c r="K308" s="257">
        <f t="shared" si="181"/>
        <v>258289</v>
      </c>
      <c r="L308" s="257">
        <f t="shared" si="181"/>
        <v>323953</v>
      </c>
      <c r="M308" s="165">
        <f t="shared" si="181"/>
        <v>265000</v>
      </c>
      <c r="N308" s="302">
        <f t="shared" si="181"/>
        <v>200000</v>
      </c>
      <c r="O308" s="165">
        <f t="shared" si="181"/>
        <v>200000</v>
      </c>
      <c r="P308" s="128">
        <f t="shared" ref="P308" si="182">SUM(P309:P312)</f>
        <v>200000</v>
      </c>
      <c r="Q308" s="128">
        <f t="shared" ref="Q308:R308" si="183">SUM(Q309:Q312)</f>
        <v>245000</v>
      </c>
      <c r="R308" s="128">
        <f t="shared" si="183"/>
        <v>245000</v>
      </c>
      <c r="S308" s="36"/>
      <c r="T308" s="312"/>
    </row>
    <row r="309" spans="1:20" ht="13.2" x14ac:dyDescent="0.25">
      <c r="A309" s="5">
        <v>41</v>
      </c>
      <c r="B309" s="203">
        <v>632002</v>
      </c>
      <c r="C309" s="5" t="s">
        <v>416</v>
      </c>
      <c r="D309" s="128"/>
      <c r="E309" s="128"/>
      <c r="F309" s="128"/>
      <c r="G309" s="128">
        <v>139955</v>
      </c>
      <c r="H309" s="128"/>
      <c r="I309" s="162">
        <v>16360</v>
      </c>
      <c r="J309" s="254">
        <v>9843</v>
      </c>
      <c r="K309" s="254">
        <v>25215</v>
      </c>
      <c r="L309" s="254">
        <v>25316</v>
      </c>
      <c r="M309" s="307">
        <v>25000</v>
      </c>
      <c r="N309" s="303">
        <v>10000</v>
      </c>
      <c r="O309" s="307">
        <v>10000</v>
      </c>
      <c r="P309" s="128">
        <v>10000</v>
      </c>
      <c r="Q309" s="128">
        <v>25000</v>
      </c>
      <c r="R309" s="128">
        <v>25000</v>
      </c>
      <c r="S309" s="36"/>
      <c r="T309" s="312"/>
    </row>
    <row r="310" spans="1:20" ht="13.2" x14ac:dyDescent="0.25">
      <c r="A310" s="5">
        <v>41</v>
      </c>
      <c r="B310" s="203">
        <v>635006</v>
      </c>
      <c r="C310" s="5" t="s">
        <v>675</v>
      </c>
      <c r="D310" s="128"/>
      <c r="E310" s="128"/>
      <c r="F310" s="128"/>
      <c r="G310" s="128"/>
      <c r="H310" s="128"/>
      <c r="I310" s="162">
        <v>12532</v>
      </c>
      <c r="J310" s="254"/>
      <c r="K310" s="254"/>
      <c r="L310" s="254">
        <v>13185</v>
      </c>
      <c r="M310" s="307">
        <v>20000</v>
      </c>
      <c r="N310" s="303">
        <v>10000</v>
      </c>
      <c r="O310" s="307">
        <v>10000</v>
      </c>
      <c r="P310" s="128">
        <v>10000</v>
      </c>
      <c r="Q310" s="128">
        <v>0</v>
      </c>
      <c r="R310" s="128">
        <v>0</v>
      </c>
      <c r="S310" s="36"/>
      <c r="T310" s="312"/>
    </row>
    <row r="311" spans="1:20" ht="13.2" x14ac:dyDescent="0.25">
      <c r="A311" s="5">
        <v>41</v>
      </c>
      <c r="B311" s="203">
        <v>635</v>
      </c>
      <c r="C311" s="5" t="s">
        <v>373</v>
      </c>
      <c r="D311" s="93">
        <v>25999</v>
      </c>
      <c r="E311" s="93">
        <v>25518</v>
      </c>
      <c r="F311" s="93">
        <v>31683</v>
      </c>
      <c r="G311" s="98">
        <v>4800</v>
      </c>
      <c r="H311" s="98">
        <v>41574</v>
      </c>
      <c r="I311" s="153">
        <v>79353</v>
      </c>
      <c r="J311" s="153">
        <v>87625</v>
      </c>
      <c r="K311" s="153">
        <v>52080</v>
      </c>
      <c r="L311" s="153">
        <v>62250</v>
      </c>
      <c r="M311" s="94">
        <v>40000</v>
      </c>
      <c r="N311" s="327">
        <v>0</v>
      </c>
      <c r="O311" s="154">
        <v>0</v>
      </c>
      <c r="P311" s="366">
        <v>0</v>
      </c>
      <c r="Q311" s="93">
        <v>40000</v>
      </c>
      <c r="R311" s="93">
        <v>40000</v>
      </c>
      <c r="S311" s="36"/>
      <c r="T311" s="312"/>
    </row>
    <row r="312" spans="1:20" ht="13.2" x14ac:dyDescent="0.25">
      <c r="A312" s="5">
        <v>41</v>
      </c>
      <c r="B312" s="203">
        <v>637004</v>
      </c>
      <c r="C312" s="5" t="s">
        <v>375</v>
      </c>
      <c r="D312" s="93"/>
      <c r="E312" s="93"/>
      <c r="F312" s="93"/>
      <c r="G312" s="98"/>
      <c r="H312" s="98">
        <v>101403</v>
      </c>
      <c r="I312" s="153">
        <v>98950</v>
      </c>
      <c r="J312" s="153">
        <v>110804</v>
      </c>
      <c r="K312" s="153">
        <v>180994</v>
      </c>
      <c r="L312" s="153">
        <v>223202</v>
      </c>
      <c r="M312" s="94">
        <v>180000</v>
      </c>
      <c r="N312" s="298">
        <v>180000</v>
      </c>
      <c r="O312" s="94">
        <v>180000</v>
      </c>
      <c r="P312" s="93">
        <v>180000</v>
      </c>
      <c r="Q312" s="93">
        <v>180000</v>
      </c>
      <c r="R312" s="93">
        <v>180000</v>
      </c>
      <c r="S312" s="36"/>
      <c r="T312" s="312"/>
    </row>
    <row r="313" spans="1:20" ht="13.2" x14ac:dyDescent="0.25">
      <c r="A313" s="4"/>
      <c r="B313" s="202">
        <v>641</v>
      </c>
      <c r="C313" s="4" t="s">
        <v>287</v>
      </c>
      <c r="D313" s="114">
        <f>D314</f>
        <v>0</v>
      </c>
      <c r="E313" s="114"/>
      <c r="F313" s="114">
        <f>SUM(F314)</f>
        <v>0</v>
      </c>
      <c r="G313" s="114">
        <f>SUM(G314)</f>
        <v>0</v>
      </c>
      <c r="H313" s="114"/>
      <c r="I313" s="163" t="s">
        <v>410</v>
      </c>
      <c r="J313" s="163"/>
      <c r="K313" s="285">
        <f>SUM(K314)</f>
        <v>65000</v>
      </c>
      <c r="L313" s="285">
        <f>SUM(L314)</f>
        <v>0</v>
      </c>
      <c r="M313" s="158">
        <f>SUM(M314)</f>
        <v>0</v>
      </c>
      <c r="N313" s="300">
        <f>SUM(N314)</f>
        <v>0</v>
      </c>
      <c r="O313" s="158">
        <f>SUM(O314)</f>
        <v>0</v>
      </c>
      <c r="P313" s="114">
        <f>P314</f>
        <v>0</v>
      </c>
      <c r="Q313" s="114">
        <f>Q314</f>
        <v>0</v>
      </c>
      <c r="R313" s="114">
        <f>R314</f>
        <v>0</v>
      </c>
      <c r="S313" s="36"/>
      <c r="T313" s="312"/>
    </row>
    <row r="314" spans="1:20" ht="13.2" x14ac:dyDescent="0.25">
      <c r="A314" s="5">
        <v>41</v>
      </c>
      <c r="B314" s="203" t="s">
        <v>524</v>
      </c>
      <c r="C314" s="5" t="s">
        <v>242</v>
      </c>
      <c r="D314" s="93"/>
      <c r="E314" s="93"/>
      <c r="F314" s="93">
        <v>0</v>
      </c>
      <c r="G314" s="98">
        <v>0</v>
      </c>
      <c r="H314" s="98"/>
      <c r="I314" s="164" t="s">
        <v>410</v>
      </c>
      <c r="J314" s="164"/>
      <c r="K314" s="153">
        <v>65000</v>
      </c>
      <c r="L314" s="153">
        <v>0</v>
      </c>
      <c r="M314" s="94">
        <v>0</v>
      </c>
      <c r="N314" s="298">
        <v>0</v>
      </c>
      <c r="O314" s="94">
        <v>0</v>
      </c>
      <c r="P314" s="93">
        <v>0</v>
      </c>
      <c r="Q314" s="93">
        <v>0</v>
      </c>
      <c r="R314" s="93">
        <v>0</v>
      </c>
      <c r="S314" s="36"/>
      <c r="T314" s="312"/>
    </row>
    <row r="315" spans="1:20" ht="13.8" thickBot="1" x14ac:dyDescent="0.3">
      <c r="A315" s="27"/>
      <c r="B315" s="216"/>
      <c r="C315" s="27"/>
      <c r="D315" s="46"/>
      <c r="E315" s="46"/>
      <c r="F315" s="46"/>
      <c r="G315" s="46"/>
      <c r="H315" s="46"/>
      <c r="I315" s="46"/>
      <c r="J315" s="46"/>
      <c r="K315" s="46"/>
      <c r="L315" s="46"/>
      <c r="M315" s="58"/>
      <c r="N315" s="58"/>
      <c r="O315" s="58"/>
      <c r="P315" s="58"/>
      <c r="S315" s="36"/>
      <c r="T315" s="312"/>
    </row>
    <row r="316" spans="1:20" s="192" customFormat="1" ht="30" customHeight="1" x14ac:dyDescent="0.25">
      <c r="A316" s="189"/>
      <c r="B316" s="376" t="s">
        <v>45</v>
      </c>
      <c r="C316" s="376"/>
      <c r="D316" s="190" t="s">
        <v>1</v>
      </c>
      <c r="E316" s="190" t="s">
        <v>1</v>
      </c>
      <c r="F316" s="191" t="s">
        <v>1</v>
      </c>
      <c r="G316" s="191" t="s">
        <v>466</v>
      </c>
      <c r="H316" s="191" t="s">
        <v>467</v>
      </c>
      <c r="I316" s="190" t="s">
        <v>468</v>
      </c>
      <c r="J316" s="190" t="s">
        <v>478</v>
      </c>
      <c r="K316" s="190" t="s">
        <v>535</v>
      </c>
      <c r="L316" s="190" t="s">
        <v>581</v>
      </c>
      <c r="M316" s="78" t="s">
        <v>578</v>
      </c>
      <c r="N316" s="251" t="s">
        <v>579</v>
      </c>
      <c r="O316" s="251" t="s">
        <v>536</v>
      </c>
      <c r="P316" s="251" t="s">
        <v>479</v>
      </c>
      <c r="Q316" s="177" t="s">
        <v>537</v>
      </c>
      <c r="R316" s="177" t="s">
        <v>582</v>
      </c>
      <c r="S316" s="36"/>
      <c r="T316" s="312"/>
    </row>
    <row r="317" spans="1:20" ht="13.2" x14ac:dyDescent="0.25">
      <c r="A317" s="7"/>
      <c r="B317" s="198" t="s">
        <v>148</v>
      </c>
      <c r="C317" s="96" t="s">
        <v>149</v>
      </c>
      <c r="D317" s="97">
        <f t="shared" ref="D317:F317" si="184">D318+D320</f>
        <v>17783</v>
      </c>
      <c r="E317" s="97">
        <f t="shared" si="184"/>
        <v>20614</v>
      </c>
      <c r="F317" s="97">
        <f t="shared" si="184"/>
        <v>19031</v>
      </c>
      <c r="G317" s="97">
        <f>G318+G320</f>
        <v>17416</v>
      </c>
      <c r="H317" s="97">
        <f>H318+H320</f>
        <v>46292</v>
      </c>
      <c r="I317" s="97">
        <f t="shared" ref="I317" si="185">I318+I320</f>
        <v>21083</v>
      </c>
      <c r="J317" s="97">
        <f t="shared" ref="J317:O317" si="186">J318+J320</f>
        <v>39411</v>
      </c>
      <c r="K317" s="97">
        <f t="shared" si="186"/>
        <v>40840</v>
      </c>
      <c r="L317" s="97">
        <f t="shared" si="186"/>
        <v>21142</v>
      </c>
      <c r="M317" s="97">
        <f t="shared" si="186"/>
        <v>7000</v>
      </c>
      <c r="N317" s="97">
        <f t="shared" si="186"/>
        <v>32000</v>
      </c>
      <c r="O317" s="97">
        <f t="shared" si="186"/>
        <v>32000</v>
      </c>
      <c r="P317" s="97">
        <f t="shared" ref="P317" si="187">P318+P320</f>
        <v>27000</v>
      </c>
      <c r="Q317" s="97">
        <f t="shared" ref="Q317:R317" si="188">Q318+Q320</f>
        <v>27000</v>
      </c>
      <c r="R317" s="97">
        <f t="shared" si="188"/>
        <v>27000</v>
      </c>
      <c r="S317" s="36"/>
      <c r="T317" s="312"/>
    </row>
    <row r="318" spans="1:20" ht="13.2" x14ac:dyDescent="0.25">
      <c r="A318" s="4">
        <v>41</v>
      </c>
      <c r="B318" s="202">
        <v>633</v>
      </c>
      <c r="C318" s="4" t="s">
        <v>68</v>
      </c>
      <c r="D318" s="90">
        <f>SUM(D319)</f>
        <v>6461</v>
      </c>
      <c r="E318" s="90">
        <f>SUM(E319)</f>
        <v>4970</v>
      </c>
      <c r="F318" s="90">
        <f>SUM(F319)</f>
        <v>4700</v>
      </c>
      <c r="G318" s="90">
        <f>SUM(G319)</f>
        <v>4700</v>
      </c>
      <c r="H318" s="90">
        <f>SUM(H319)</f>
        <v>4960</v>
      </c>
      <c r="I318" s="92">
        <v>4960</v>
      </c>
      <c r="J318" s="92">
        <f t="shared" ref="J318:O318" si="189">SUM(J319)</f>
        <v>6400</v>
      </c>
      <c r="K318" s="92">
        <f t="shared" si="189"/>
        <v>5000</v>
      </c>
      <c r="L318" s="92">
        <f t="shared" si="189"/>
        <v>5100</v>
      </c>
      <c r="M318" s="91">
        <f t="shared" si="189"/>
        <v>5000</v>
      </c>
      <c r="N318" s="296">
        <f t="shared" si="189"/>
        <v>5000</v>
      </c>
      <c r="O318" s="91">
        <f t="shared" si="189"/>
        <v>5000</v>
      </c>
      <c r="P318" s="90">
        <f t="shared" ref="P318:R318" si="190">P319</f>
        <v>5000</v>
      </c>
      <c r="Q318" s="90">
        <f t="shared" si="190"/>
        <v>5000</v>
      </c>
      <c r="R318" s="90">
        <f t="shared" si="190"/>
        <v>5000</v>
      </c>
      <c r="S318" s="36"/>
      <c r="T318" s="312"/>
    </row>
    <row r="319" spans="1:20" ht="13.2" x14ac:dyDescent="0.25">
      <c r="A319" s="5">
        <v>41</v>
      </c>
      <c r="B319" s="203">
        <v>633006</v>
      </c>
      <c r="C319" s="5" t="s">
        <v>150</v>
      </c>
      <c r="D319" s="93">
        <v>6461</v>
      </c>
      <c r="E319" s="93">
        <v>4970</v>
      </c>
      <c r="F319" s="93">
        <v>4700</v>
      </c>
      <c r="G319" s="93">
        <v>4700</v>
      </c>
      <c r="H319" s="93">
        <v>4960</v>
      </c>
      <c r="I319" s="98">
        <v>4960</v>
      </c>
      <c r="J319" s="98">
        <v>6400</v>
      </c>
      <c r="K319" s="98">
        <v>5000</v>
      </c>
      <c r="L319" s="98">
        <v>5100</v>
      </c>
      <c r="M319" s="94">
        <v>5000</v>
      </c>
      <c r="N319" s="298">
        <v>5000</v>
      </c>
      <c r="O319" s="94">
        <v>5000</v>
      </c>
      <c r="P319" s="93">
        <v>5000</v>
      </c>
      <c r="Q319" s="93">
        <v>5000</v>
      </c>
      <c r="R319" s="93">
        <v>5000</v>
      </c>
      <c r="S319" s="36"/>
      <c r="T319" s="312"/>
    </row>
    <row r="320" spans="1:20" ht="13.2" x14ac:dyDescent="0.25">
      <c r="A320" s="4">
        <v>41</v>
      </c>
      <c r="B320" s="202">
        <v>637</v>
      </c>
      <c r="C320" s="4" t="s">
        <v>84</v>
      </c>
      <c r="D320" s="90">
        <f t="shared" ref="D320:R320" si="191">SUM(D321)</f>
        <v>11322</v>
      </c>
      <c r="E320" s="90">
        <f t="shared" si="191"/>
        <v>15644</v>
      </c>
      <c r="F320" s="90">
        <f>SUM(F321)</f>
        <v>14331</v>
      </c>
      <c r="G320" s="90">
        <f>SUM(G321)</f>
        <v>12716</v>
      </c>
      <c r="H320" s="90">
        <f>SUM(H321)</f>
        <v>41332</v>
      </c>
      <c r="I320" s="92">
        <f t="shared" si="191"/>
        <v>16123</v>
      </c>
      <c r="J320" s="92">
        <f>SUM(J321)</f>
        <v>33011</v>
      </c>
      <c r="K320" s="92">
        <f>SUM(K321:K322)</f>
        <v>35840</v>
      </c>
      <c r="L320" s="92">
        <f>SUM(L321:L322)</f>
        <v>16042</v>
      </c>
      <c r="M320" s="91">
        <f>SUM(M321)</f>
        <v>2000</v>
      </c>
      <c r="N320" s="296">
        <f>SUM(N321:N322)</f>
        <v>27000</v>
      </c>
      <c r="O320" s="91">
        <f>SUM(O321:O322)</f>
        <v>27000</v>
      </c>
      <c r="P320" s="90">
        <f t="shared" si="191"/>
        <v>22000</v>
      </c>
      <c r="Q320" s="90">
        <f t="shared" si="191"/>
        <v>22000</v>
      </c>
      <c r="R320" s="90">
        <f t="shared" si="191"/>
        <v>22000</v>
      </c>
      <c r="S320" s="36"/>
      <c r="T320" s="312"/>
    </row>
    <row r="321" spans="1:21" ht="13.2" x14ac:dyDescent="0.25">
      <c r="A321" s="5">
        <v>41</v>
      </c>
      <c r="B321" s="203">
        <v>637004</v>
      </c>
      <c r="C321" s="5" t="s">
        <v>151</v>
      </c>
      <c r="D321" s="93">
        <v>11322</v>
      </c>
      <c r="E321" s="93">
        <v>15644</v>
      </c>
      <c r="F321" s="93">
        <v>14331</v>
      </c>
      <c r="G321" s="93">
        <v>12716</v>
      </c>
      <c r="H321" s="93">
        <v>41332</v>
      </c>
      <c r="I321" s="98">
        <v>16123</v>
      </c>
      <c r="J321" s="98">
        <v>33011</v>
      </c>
      <c r="K321" s="98">
        <v>25675</v>
      </c>
      <c r="L321" s="98">
        <v>16042</v>
      </c>
      <c r="M321" s="94">
        <v>2000</v>
      </c>
      <c r="N321" s="298">
        <v>27000</v>
      </c>
      <c r="O321" s="94">
        <v>27000</v>
      </c>
      <c r="P321" s="93">
        <v>22000</v>
      </c>
      <c r="Q321" s="93">
        <v>22000</v>
      </c>
      <c r="R321" s="93">
        <v>22000</v>
      </c>
      <c r="S321" s="36"/>
      <c r="T321" s="312"/>
    </row>
    <row r="322" spans="1:21" ht="13.2" x14ac:dyDescent="0.25">
      <c r="A322" s="5">
        <v>41</v>
      </c>
      <c r="B322" s="203" t="s">
        <v>496</v>
      </c>
      <c r="C322" s="5" t="s">
        <v>151</v>
      </c>
      <c r="D322" s="93"/>
      <c r="E322" s="93"/>
      <c r="F322" s="93"/>
      <c r="G322" s="93"/>
      <c r="H322" s="93"/>
      <c r="I322" s="98"/>
      <c r="J322" s="98"/>
      <c r="K322" s="98">
        <v>10165</v>
      </c>
      <c r="L322" s="98">
        <v>0</v>
      </c>
      <c r="M322" s="93"/>
      <c r="N322" s="93"/>
      <c r="O322" s="93"/>
      <c r="P322" s="93"/>
      <c r="Q322" s="93"/>
      <c r="R322" s="93"/>
      <c r="S322" s="36"/>
      <c r="T322" s="312"/>
    </row>
    <row r="323" spans="1:21" ht="13.2" x14ac:dyDescent="0.25">
      <c r="A323" s="7"/>
      <c r="B323" s="198" t="s">
        <v>148</v>
      </c>
      <c r="C323" s="96" t="s">
        <v>309</v>
      </c>
      <c r="D323" s="124">
        <f>SUM(D324:D325)</f>
        <v>120823</v>
      </c>
      <c r="E323" s="124">
        <f>SUM(E324)</f>
        <v>80004</v>
      </c>
      <c r="F323" s="124">
        <f t="shared" ref="F323" si="192">SUM(F324:F325)</f>
        <v>111670</v>
      </c>
      <c r="G323" s="124">
        <f>SUM(G324:G325)</f>
        <v>123000</v>
      </c>
      <c r="H323" s="124">
        <f>SUM(H324:H325)</f>
        <v>162125</v>
      </c>
      <c r="I323" s="124">
        <f t="shared" ref="I323" si="193">SUM(I324:I325)</f>
        <v>198096</v>
      </c>
      <c r="J323" s="124">
        <f>SUM(J325)</f>
        <v>220597</v>
      </c>
      <c r="K323" s="124">
        <f>SUM(K325)</f>
        <v>252596</v>
      </c>
      <c r="L323" s="124">
        <f>SUM(L324:L325)</f>
        <v>270935</v>
      </c>
      <c r="M323" s="124">
        <f t="shared" ref="M323:Q323" si="194">SUM(M324:M325)</f>
        <v>265839</v>
      </c>
      <c r="N323" s="124">
        <f>SUM(N324:N325)</f>
        <v>265839</v>
      </c>
      <c r="O323" s="124">
        <f>SUM(O324:O325)</f>
        <v>265839</v>
      </c>
      <c r="P323" s="124">
        <f t="shared" si="194"/>
        <v>251734</v>
      </c>
      <c r="Q323" s="124">
        <f t="shared" si="194"/>
        <v>276504</v>
      </c>
      <c r="R323" s="124">
        <f t="shared" ref="R323" si="195">SUM(R324:R325)</f>
        <v>276504</v>
      </c>
      <c r="S323" s="36"/>
      <c r="T323" s="312"/>
    </row>
    <row r="324" spans="1:21" ht="13.2" x14ac:dyDescent="0.25">
      <c r="A324" s="4"/>
      <c r="B324" s="202">
        <v>630</v>
      </c>
      <c r="C324" s="4" t="s">
        <v>246</v>
      </c>
      <c r="D324" s="93">
        <v>120823</v>
      </c>
      <c r="E324" s="93">
        <v>80004</v>
      </c>
      <c r="F324" s="93"/>
      <c r="G324" s="93"/>
      <c r="H324" s="93"/>
      <c r="I324" s="93"/>
      <c r="J324" s="93"/>
      <c r="K324" s="93"/>
      <c r="L324" s="93"/>
      <c r="M324" s="93"/>
      <c r="N324" s="336"/>
      <c r="O324" s="94"/>
      <c r="P324" s="93"/>
      <c r="Q324" s="93"/>
      <c r="R324" s="93"/>
      <c r="S324" s="36"/>
      <c r="T324" s="312"/>
      <c r="U324" s="33"/>
    </row>
    <row r="325" spans="1:21" ht="13.2" x14ac:dyDescent="0.25">
      <c r="A325" s="4">
        <v>41</v>
      </c>
      <c r="B325" s="202">
        <v>6410001</v>
      </c>
      <c r="C325" s="4" t="s">
        <v>676</v>
      </c>
      <c r="D325" s="90"/>
      <c r="E325" s="90"/>
      <c r="F325" s="90">
        <v>111670</v>
      </c>
      <c r="G325" s="90">
        <v>123000</v>
      </c>
      <c r="H325" s="90">
        <v>162125</v>
      </c>
      <c r="I325" s="92">
        <v>198096</v>
      </c>
      <c r="J325" s="92">
        <v>220597</v>
      </c>
      <c r="K325" s="92">
        <v>252596</v>
      </c>
      <c r="L325" s="92">
        <v>270935</v>
      </c>
      <c r="M325" s="92">
        <v>265839</v>
      </c>
      <c r="N325" s="337">
        <v>265839</v>
      </c>
      <c r="O325" s="91">
        <v>265839</v>
      </c>
      <c r="P325" s="371">
        <v>251734</v>
      </c>
      <c r="Q325" s="92">
        <v>276504</v>
      </c>
      <c r="R325" s="92">
        <v>276504</v>
      </c>
      <c r="S325" s="36"/>
      <c r="T325" s="312"/>
    </row>
    <row r="326" spans="1:21" ht="13.8" thickBot="1" x14ac:dyDescent="0.3">
      <c r="A326" s="18"/>
      <c r="B326" s="217"/>
      <c r="C326" s="18"/>
      <c r="D326" s="185"/>
      <c r="E326" s="185"/>
      <c r="F326" s="185"/>
      <c r="G326" s="185"/>
      <c r="H326" s="185"/>
      <c r="I326" s="186"/>
      <c r="J326" s="186"/>
      <c r="K326" s="186"/>
      <c r="L326" s="186"/>
      <c r="M326" s="183"/>
      <c r="N326" s="183"/>
      <c r="O326" s="183"/>
      <c r="P326" s="183"/>
      <c r="Q326" s="183"/>
      <c r="R326" s="183"/>
      <c r="S326" s="36"/>
      <c r="T326" s="312"/>
    </row>
    <row r="327" spans="1:21" s="192" customFormat="1" ht="30" customHeight="1" x14ac:dyDescent="0.25">
      <c r="A327" s="189"/>
      <c r="B327" s="376" t="s">
        <v>45</v>
      </c>
      <c r="C327" s="376"/>
      <c r="D327" s="190" t="s">
        <v>1</v>
      </c>
      <c r="E327" s="190" t="s">
        <v>1</v>
      </c>
      <c r="F327" s="191" t="s">
        <v>1</v>
      </c>
      <c r="G327" s="191" t="s">
        <v>466</v>
      </c>
      <c r="H327" s="191" t="s">
        <v>467</v>
      </c>
      <c r="I327" s="190" t="s">
        <v>468</v>
      </c>
      <c r="J327" s="190" t="s">
        <v>478</v>
      </c>
      <c r="K327" s="190" t="s">
        <v>535</v>
      </c>
      <c r="L327" s="190" t="s">
        <v>581</v>
      </c>
      <c r="M327" s="78" t="s">
        <v>578</v>
      </c>
      <c r="N327" s="251" t="s">
        <v>579</v>
      </c>
      <c r="O327" s="251" t="s">
        <v>536</v>
      </c>
      <c r="P327" s="251" t="s">
        <v>479</v>
      </c>
      <c r="Q327" s="177" t="s">
        <v>537</v>
      </c>
      <c r="R327" s="177" t="s">
        <v>582</v>
      </c>
      <c r="S327" s="36"/>
      <c r="T327" s="312"/>
    </row>
    <row r="328" spans="1:21" ht="18" customHeight="1" x14ac:dyDescent="0.25">
      <c r="A328" s="7"/>
      <c r="B328" s="198" t="s">
        <v>152</v>
      </c>
      <c r="C328" s="96" t="s">
        <v>288</v>
      </c>
      <c r="D328" s="130">
        <f t="shared" ref="D328:F328" si="196">D329+D334+D336+D343+D345</f>
        <v>132469</v>
      </c>
      <c r="E328" s="130">
        <f t="shared" si="196"/>
        <v>151801</v>
      </c>
      <c r="F328" s="130">
        <f t="shared" si="196"/>
        <v>197806</v>
      </c>
      <c r="G328" s="130">
        <f>G329+G334+G336+G343+G345+G350</f>
        <v>184973</v>
      </c>
      <c r="H328" s="130">
        <f>H329+H334+H336+H343+H345+H350</f>
        <v>241738</v>
      </c>
      <c r="I328" s="130">
        <f t="shared" ref="I328" si="197">I329+I334+I336+I343+I345</f>
        <v>301132</v>
      </c>
      <c r="J328" s="130">
        <f t="shared" ref="J328:O328" si="198">J329+J334+J336+J343+J345+J350</f>
        <v>300363</v>
      </c>
      <c r="K328" s="130">
        <f t="shared" si="198"/>
        <v>194362</v>
      </c>
      <c r="L328" s="130">
        <f t="shared" si="198"/>
        <v>188621</v>
      </c>
      <c r="M328" s="130">
        <f t="shared" si="198"/>
        <v>164190</v>
      </c>
      <c r="N328" s="130">
        <f t="shared" si="198"/>
        <v>240190</v>
      </c>
      <c r="O328" s="130">
        <f t="shared" si="198"/>
        <v>240190</v>
      </c>
      <c r="P328" s="130">
        <f t="shared" ref="P328" si="199">P329+P334+P336+P343+P345</f>
        <v>179590</v>
      </c>
      <c r="Q328" s="130">
        <f t="shared" ref="Q328:R328" si="200">Q329+Q334+Q336+Q343+Q345</f>
        <v>149590</v>
      </c>
      <c r="R328" s="130">
        <f t="shared" si="200"/>
        <v>149590</v>
      </c>
      <c r="S328" s="36"/>
      <c r="T328" s="312"/>
    </row>
    <row r="329" spans="1:21" ht="13.2" x14ac:dyDescent="0.25">
      <c r="A329" s="4">
        <v>41</v>
      </c>
      <c r="B329" s="202">
        <v>632</v>
      </c>
      <c r="C329" s="4" t="s">
        <v>153</v>
      </c>
      <c r="D329" s="114">
        <f>SUM(D330:D332)</f>
        <v>4197</v>
      </c>
      <c r="E329" s="114">
        <f t="shared" ref="E329:F329" si="201">SUM(E330:E333)</f>
        <v>5482</v>
      </c>
      <c r="F329" s="114">
        <f t="shared" si="201"/>
        <v>3570</v>
      </c>
      <c r="G329" s="114">
        <f>SUM(G330:G333)</f>
        <v>3286</v>
      </c>
      <c r="H329" s="114">
        <f>SUM(H330:H333)</f>
        <v>3573</v>
      </c>
      <c r="I329" s="114">
        <f t="shared" ref="I329" si="202">SUM(I330:I333)</f>
        <v>4446</v>
      </c>
      <c r="J329" s="114">
        <f t="shared" ref="J329:O329" si="203">SUM(J330:J333)</f>
        <v>22739</v>
      </c>
      <c r="K329" s="114">
        <f t="shared" si="203"/>
        <v>10772</v>
      </c>
      <c r="L329" s="114">
        <f t="shared" si="203"/>
        <v>15669</v>
      </c>
      <c r="M329" s="158">
        <f t="shared" si="203"/>
        <v>13800</v>
      </c>
      <c r="N329" s="340">
        <f t="shared" si="203"/>
        <v>33800</v>
      </c>
      <c r="O329" s="158">
        <f t="shared" si="203"/>
        <v>33800</v>
      </c>
      <c r="P329" s="114">
        <f t="shared" ref="P329" si="204">SUM(P330:P333)</f>
        <v>5700</v>
      </c>
      <c r="Q329" s="114">
        <f t="shared" ref="Q329:R329" si="205">SUM(Q330:Q333)</f>
        <v>5700</v>
      </c>
      <c r="R329" s="114">
        <f t="shared" si="205"/>
        <v>5700</v>
      </c>
      <c r="S329" s="36"/>
      <c r="T329" s="312"/>
    </row>
    <row r="330" spans="1:21" ht="18" customHeight="1" x14ac:dyDescent="0.25">
      <c r="A330" s="5">
        <v>41</v>
      </c>
      <c r="B330" s="203">
        <v>632001</v>
      </c>
      <c r="C330" s="5" t="s">
        <v>154</v>
      </c>
      <c r="D330" s="98">
        <v>1995</v>
      </c>
      <c r="E330" s="98">
        <v>3164</v>
      </c>
      <c r="F330" s="98">
        <v>2494</v>
      </c>
      <c r="G330" s="98">
        <v>2115</v>
      </c>
      <c r="H330" s="98">
        <v>656</v>
      </c>
      <c r="I330" s="98">
        <v>2922</v>
      </c>
      <c r="J330" s="98">
        <v>2850</v>
      </c>
      <c r="K330" s="98">
        <v>2958</v>
      </c>
      <c r="L330" s="98">
        <v>5734</v>
      </c>
      <c r="M330" s="94">
        <v>5000</v>
      </c>
      <c r="N330" s="336">
        <v>25000</v>
      </c>
      <c r="O330" s="94">
        <v>25000</v>
      </c>
      <c r="P330" s="98">
        <v>2000</v>
      </c>
      <c r="Q330" s="98">
        <v>2000</v>
      </c>
      <c r="R330" s="98">
        <v>2000</v>
      </c>
      <c r="S330" s="36"/>
      <c r="T330" s="312"/>
    </row>
    <row r="331" spans="1:21" ht="13.2" x14ac:dyDescent="0.25">
      <c r="A331" s="5">
        <v>41</v>
      </c>
      <c r="B331" s="203">
        <v>632001</v>
      </c>
      <c r="C331" s="5" t="s">
        <v>128</v>
      </c>
      <c r="D331" s="98">
        <v>1507</v>
      </c>
      <c r="E331" s="98">
        <v>1797</v>
      </c>
      <c r="F331" s="98">
        <v>692</v>
      </c>
      <c r="G331" s="98">
        <v>672</v>
      </c>
      <c r="H331" s="98">
        <v>2670</v>
      </c>
      <c r="I331" s="98">
        <v>1200</v>
      </c>
      <c r="J331" s="98">
        <v>16721</v>
      </c>
      <c r="K331" s="98">
        <v>7808</v>
      </c>
      <c r="L331" s="98">
        <v>9415</v>
      </c>
      <c r="M331" s="94">
        <v>8000</v>
      </c>
      <c r="N331" s="336">
        <v>8000</v>
      </c>
      <c r="O331" s="94">
        <v>8000</v>
      </c>
      <c r="P331" s="98">
        <v>2000</v>
      </c>
      <c r="Q331" s="98">
        <v>2000</v>
      </c>
      <c r="R331" s="98">
        <v>2000</v>
      </c>
      <c r="S331" s="36"/>
      <c r="T331" s="312"/>
    </row>
    <row r="332" spans="1:21" ht="13.5" customHeight="1" x14ac:dyDescent="0.25">
      <c r="A332" s="5">
        <v>41</v>
      </c>
      <c r="B332" s="203">
        <v>632002</v>
      </c>
      <c r="C332" s="5" t="s">
        <v>155</v>
      </c>
      <c r="D332" s="98">
        <v>695</v>
      </c>
      <c r="E332" s="98">
        <v>521</v>
      </c>
      <c r="F332" s="98">
        <v>384</v>
      </c>
      <c r="G332" s="98">
        <v>499</v>
      </c>
      <c r="H332" s="98">
        <v>247</v>
      </c>
      <c r="I332" s="98">
        <v>324</v>
      </c>
      <c r="J332" s="98">
        <v>3168</v>
      </c>
      <c r="K332" s="98">
        <v>6</v>
      </c>
      <c r="L332" s="98">
        <v>520</v>
      </c>
      <c r="M332" s="94">
        <v>700</v>
      </c>
      <c r="N332" s="336">
        <v>700</v>
      </c>
      <c r="O332" s="94">
        <v>700</v>
      </c>
      <c r="P332" s="98">
        <v>1200</v>
      </c>
      <c r="Q332" s="98">
        <v>1200</v>
      </c>
      <c r="R332" s="98">
        <v>1200</v>
      </c>
      <c r="S332" s="36"/>
      <c r="T332" s="312"/>
    </row>
    <row r="333" spans="1:21" ht="13.2" x14ac:dyDescent="0.25">
      <c r="A333" s="5">
        <v>41</v>
      </c>
      <c r="B333" s="203">
        <v>632003</v>
      </c>
      <c r="C333" s="5" t="s">
        <v>129</v>
      </c>
      <c r="D333" s="98"/>
      <c r="E333" s="98"/>
      <c r="F333" s="98"/>
      <c r="G333" s="98"/>
      <c r="H333" s="98"/>
      <c r="I333" s="98"/>
      <c r="J333" s="98"/>
      <c r="K333" s="98"/>
      <c r="L333" s="98"/>
      <c r="M333" s="94">
        <v>100</v>
      </c>
      <c r="N333" s="336">
        <v>100</v>
      </c>
      <c r="O333" s="94">
        <v>100</v>
      </c>
      <c r="P333" s="98">
        <v>500</v>
      </c>
      <c r="Q333" s="98">
        <v>500</v>
      </c>
      <c r="R333" s="98">
        <v>500</v>
      </c>
      <c r="S333" s="36"/>
      <c r="T333" s="312"/>
    </row>
    <row r="334" spans="1:21" ht="18" customHeight="1" x14ac:dyDescent="0.25">
      <c r="A334" s="4">
        <v>41</v>
      </c>
      <c r="B334" s="202">
        <v>633</v>
      </c>
      <c r="C334" s="4" t="s">
        <v>68</v>
      </c>
      <c r="D334" s="90">
        <f t="shared" ref="D334:R334" si="206">SUM(D335)</f>
        <v>1284</v>
      </c>
      <c r="E334" s="90">
        <f t="shared" si="206"/>
        <v>12473</v>
      </c>
      <c r="F334" s="90">
        <f t="shared" si="206"/>
        <v>376</v>
      </c>
      <c r="G334" s="90">
        <f>SUM(G335)</f>
        <v>1707</v>
      </c>
      <c r="H334" s="90">
        <f>SUM(H335)</f>
        <v>569</v>
      </c>
      <c r="I334" s="92">
        <f t="shared" si="206"/>
        <v>1416</v>
      </c>
      <c r="J334" s="92">
        <f t="shared" ref="J334:O334" si="207">SUM(J335)</f>
        <v>2246</v>
      </c>
      <c r="K334" s="92">
        <f t="shared" si="207"/>
        <v>298</v>
      </c>
      <c r="L334" s="92">
        <f t="shared" si="207"/>
        <v>298</v>
      </c>
      <c r="M334" s="91">
        <f t="shared" si="207"/>
        <v>500</v>
      </c>
      <c r="N334" s="337">
        <f t="shared" si="207"/>
        <v>500</v>
      </c>
      <c r="O334" s="91">
        <f t="shared" si="207"/>
        <v>500</v>
      </c>
      <c r="P334" s="90">
        <f t="shared" si="206"/>
        <v>1200</v>
      </c>
      <c r="Q334" s="90">
        <f t="shared" si="206"/>
        <v>1200</v>
      </c>
      <c r="R334" s="90">
        <f t="shared" si="206"/>
        <v>1200</v>
      </c>
      <c r="S334" s="36"/>
      <c r="T334" s="312"/>
    </row>
    <row r="335" spans="1:21" ht="13.2" x14ac:dyDescent="0.25">
      <c r="A335" s="5">
        <v>41</v>
      </c>
      <c r="B335" s="203">
        <v>633006</v>
      </c>
      <c r="C335" s="5" t="s">
        <v>141</v>
      </c>
      <c r="D335" s="98">
        <v>1284</v>
      </c>
      <c r="E335" s="98">
        <v>12473</v>
      </c>
      <c r="F335" s="98">
        <v>376</v>
      </c>
      <c r="G335" s="98">
        <v>1707</v>
      </c>
      <c r="H335" s="98">
        <v>569</v>
      </c>
      <c r="I335" s="98">
        <v>1416</v>
      </c>
      <c r="J335" s="98">
        <v>2246</v>
      </c>
      <c r="K335" s="98">
        <v>298</v>
      </c>
      <c r="L335" s="98">
        <v>298</v>
      </c>
      <c r="M335" s="94">
        <v>500</v>
      </c>
      <c r="N335" s="336">
        <v>500</v>
      </c>
      <c r="O335" s="94">
        <v>500</v>
      </c>
      <c r="P335" s="98">
        <v>1200</v>
      </c>
      <c r="Q335" s="98">
        <v>1200</v>
      </c>
      <c r="R335" s="98">
        <v>1200</v>
      </c>
      <c r="S335" s="36"/>
      <c r="T335" s="312"/>
    </row>
    <row r="336" spans="1:21" ht="18" customHeight="1" x14ac:dyDescent="0.25">
      <c r="A336" s="4">
        <v>41</v>
      </c>
      <c r="B336" s="202">
        <v>635</v>
      </c>
      <c r="C336" s="4" t="s">
        <v>156</v>
      </c>
      <c r="D336" s="114">
        <f>SUM(D337:D340)</f>
        <v>76565</v>
      </c>
      <c r="E336" s="114">
        <f>SUM(E337:E340)</f>
        <v>108151</v>
      </c>
      <c r="F336" s="114">
        <f>SUM(F337:F340)</f>
        <v>158385</v>
      </c>
      <c r="G336" s="114">
        <f>SUM(G337:G342)</f>
        <v>131348</v>
      </c>
      <c r="H336" s="114">
        <f>SUM(H337:H342)</f>
        <v>196038</v>
      </c>
      <c r="I336" s="114">
        <f t="shared" ref="I336:P336" si="208">SUM(I337:I340)</f>
        <v>263273</v>
      </c>
      <c r="J336" s="114">
        <f t="shared" ref="J336:O336" si="209">SUM(J337:J342)</f>
        <v>221873</v>
      </c>
      <c r="K336" s="114">
        <f t="shared" si="209"/>
        <v>131411</v>
      </c>
      <c r="L336" s="114">
        <f t="shared" si="209"/>
        <v>134589</v>
      </c>
      <c r="M336" s="158">
        <f t="shared" si="209"/>
        <v>109450</v>
      </c>
      <c r="N336" s="340">
        <f t="shared" si="209"/>
        <v>155450</v>
      </c>
      <c r="O336" s="158">
        <f t="shared" si="209"/>
        <v>155450</v>
      </c>
      <c r="P336" s="114">
        <f t="shared" si="208"/>
        <v>132950</v>
      </c>
      <c r="Q336" s="114">
        <f t="shared" ref="Q336:R336" si="210">SUM(Q337:Q340)</f>
        <v>102950</v>
      </c>
      <c r="R336" s="114">
        <f t="shared" si="210"/>
        <v>102950</v>
      </c>
      <c r="S336" s="36"/>
      <c r="T336" s="312"/>
    </row>
    <row r="337" spans="1:20" ht="13.2" x14ac:dyDescent="0.25">
      <c r="A337" s="10">
        <v>41</v>
      </c>
      <c r="B337" s="205">
        <v>635004</v>
      </c>
      <c r="C337" s="10" t="s">
        <v>157</v>
      </c>
      <c r="D337" s="98">
        <v>563</v>
      </c>
      <c r="E337" s="98">
        <v>6164</v>
      </c>
      <c r="F337" s="98">
        <v>571</v>
      </c>
      <c r="G337" s="98">
        <v>1010</v>
      </c>
      <c r="H337" s="98">
        <v>571</v>
      </c>
      <c r="I337" s="98">
        <v>66</v>
      </c>
      <c r="J337" s="98"/>
      <c r="K337" s="98"/>
      <c r="L337" s="98"/>
      <c r="M337" s="94">
        <v>2000</v>
      </c>
      <c r="N337" s="336">
        <v>2000</v>
      </c>
      <c r="O337" s="94">
        <v>2000</v>
      </c>
      <c r="P337" s="98">
        <v>2000</v>
      </c>
      <c r="Q337" s="98">
        <v>2000</v>
      </c>
      <c r="R337" s="98">
        <v>2000</v>
      </c>
      <c r="S337" s="36"/>
      <c r="T337" s="312"/>
    </row>
    <row r="338" spans="1:20" ht="13.2" x14ac:dyDescent="0.25">
      <c r="A338" s="10">
        <v>41</v>
      </c>
      <c r="B338" s="205">
        <v>635005</v>
      </c>
      <c r="C338" s="10" t="s">
        <v>295</v>
      </c>
      <c r="D338" s="98"/>
      <c r="E338" s="98">
        <v>53359</v>
      </c>
      <c r="F338" s="98">
        <v>13891</v>
      </c>
      <c r="G338" s="98"/>
      <c r="H338" s="98"/>
      <c r="I338" s="98">
        <v>0</v>
      </c>
      <c r="J338" s="98"/>
      <c r="K338" s="98"/>
      <c r="L338" s="98"/>
      <c r="M338" s="94">
        <v>950</v>
      </c>
      <c r="N338" s="336">
        <v>950</v>
      </c>
      <c r="O338" s="94">
        <v>950</v>
      </c>
      <c r="P338" s="98">
        <v>950</v>
      </c>
      <c r="Q338" s="98">
        <v>950</v>
      </c>
      <c r="R338" s="98">
        <v>950</v>
      </c>
      <c r="S338" s="36"/>
      <c r="T338" s="312"/>
    </row>
    <row r="339" spans="1:20" ht="13.2" x14ac:dyDescent="0.25">
      <c r="A339" s="10">
        <v>41</v>
      </c>
      <c r="B339" s="205">
        <v>635006</v>
      </c>
      <c r="C339" s="10" t="s">
        <v>168</v>
      </c>
      <c r="D339" s="98">
        <v>75002</v>
      </c>
      <c r="E339" s="98">
        <v>27533</v>
      </c>
      <c r="F339" s="98">
        <v>143923</v>
      </c>
      <c r="G339" s="98">
        <v>130338</v>
      </c>
      <c r="H339" s="98">
        <v>195467</v>
      </c>
      <c r="I339" s="98">
        <v>0</v>
      </c>
      <c r="J339" s="98">
        <v>120810</v>
      </c>
      <c r="K339" s="98">
        <v>131411</v>
      </c>
      <c r="L339" s="98">
        <v>128593</v>
      </c>
      <c r="M339" s="94">
        <v>100000</v>
      </c>
      <c r="N339" s="336">
        <v>100000</v>
      </c>
      <c r="O339" s="94">
        <v>100000</v>
      </c>
      <c r="P339" s="370">
        <v>130000</v>
      </c>
      <c r="Q339" s="98">
        <v>100000</v>
      </c>
      <c r="R339" s="98">
        <v>100000</v>
      </c>
      <c r="S339" s="36"/>
      <c r="T339" s="312"/>
    </row>
    <row r="340" spans="1:20" ht="13.2" x14ac:dyDescent="0.25">
      <c r="A340" s="10" t="s">
        <v>314</v>
      </c>
      <c r="B340" s="205">
        <v>635006</v>
      </c>
      <c r="C340" s="10" t="s">
        <v>374</v>
      </c>
      <c r="D340" s="98">
        <v>1000</v>
      </c>
      <c r="E340" s="98">
        <v>21095</v>
      </c>
      <c r="F340" s="98"/>
      <c r="G340" s="98"/>
      <c r="H340" s="98"/>
      <c r="I340" s="98">
        <v>263207</v>
      </c>
      <c r="J340" s="98">
        <v>101063</v>
      </c>
      <c r="K340" s="98"/>
      <c r="L340" s="98"/>
      <c r="M340" s="94">
        <v>6500</v>
      </c>
      <c r="N340" s="336">
        <v>6500</v>
      </c>
      <c r="O340" s="94">
        <v>6500</v>
      </c>
      <c r="P340" s="98">
        <v>0</v>
      </c>
      <c r="Q340" s="98">
        <v>0</v>
      </c>
      <c r="R340" s="98">
        <v>0</v>
      </c>
      <c r="S340" s="36"/>
      <c r="T340" s="312"/>
    </row>
    <row r="341" spans="1:20" ht="13.2" x14ac:dyDescent="0.25">
      <c r="A341" s="10">
        <v>41</v>
      </c>
      <c r="B341" s="205">
        <v>630</v>
      </c>
      <c r="C341" s="10" t="s">
        <v>552</v>
      </c>
      <c r="D341" s="98"/>
      <c r="E341" s="98"/>
      <c r="F341" s="98"/>
      <c r="G341" s="98"/>
      <c r="H341" s="98"/>
      <c r="I341" s="98"/>
      <c r="J341" s="98"/>
      <c r="K341" s="98"/>
      <c r="L341" s="98">
        <v>2444</v>
      </c>
      <c r="M341" s="94">
        <v>0</v>
      </c>
      <c r="N341" s="336">
        <v>0</v>
      </c>
      <c r="O341" s="94">
        <v>0</v>
      </c>
      <c r="P341" s="98"/>
      <c r="Q341" s="98"/>
      <c r="R341" s="98"/>
      <c r="S341" s="36"/>
      <c r="T341" s="312"/>
    </row>
    <row r="342" spans="1:20" ht="13.2" x14ac:dyDescent="0.25">
      <c r="A342" s="10">
        <v>41</v>
      </c>
      <c r="B342" s="205">
        <v>630</v>
      </c>
      <c r="C342" s="10" t="s">
        <v>553</v>
      </c>
      <c r="D342" s="98"/>
      <c r="E342" s="98"/>
      <c r="F342" s="98"/>
      <c r="G342" s="98"/>
      <c r="H342" s="98"/>
      <c r="I342" s="98"/>
      <c r="J342" s="98"/>
      <c r="K342" s="98"/>
      <c r="L342" s="98">
        <v>3552</v>
      </c>
      <c r="M342" s="94"/>
      <c r="N342" s="336">
        <v>46000</v>
      </c>
      <c r="O342" s="94">
        <v>46000</v>
      </c>
      <c r="P342" s="98"/>
      <c r="Q342" s="98"/>
      <c r="R342" s="98"/>
      <c r="S342" s="36"/>
      <c r="T342" s="312"/>
    </row>
    <row r="343" spans="1:20" ht="13.2" x14ac:dyDescent="0.25">
      <c r="A343" s="4">
        <v>41</v>
      </c>
      <c r="B343" s="202">
        <v>636</v>
      </c>
      <c r="C343" s="4" t="s">
        <v>289</v>
      </c>
      <c r="D343" s="114">
        <f t="shared" ref="D343:R343" si="211">SUM(D344)</f>
        <v>2175</v>
      </c>
      <c r="E343" s="114">
        <f t="shared" si="211"/>
        <v>2527</v>
      </c>
      <c r="F343" s="114">
        <f t="shared" si="211"/>
        <v>5630</v>
      </c>
      <c r="G343" s="114">
        <f>SUM(G344)</f>
        <v>2984</v>
      </c>
      <c r="H343" s="114">
        <f>SUM(H344)</f>
        <v>2504</v>
      </c>
      <c r="I343" s="114">
        <f t="shared" si="211"/>
        <v>2604</v>
      </c>
      <c r="J343" s="114">
        <f t="shared" ref="J343:O343" si="212">SUM(J344)</f>
        <v>2504</v>
      </c>
      <c r="K343" s="114">
        <f t="shared" si="212"/>
        <v>1776</v>
      </c>
      <c r="L343" s="114">
        <f t="shared" si="212"/>
        <v>3229</v>
      </c>
      <c r="M343" s="158">
        <f t="shared" si="212"/>
        <v>3300</v>
      </c>
      <c r="N343" s="340">
        <f t="shared" si="212"/>
        <v>3300</v>
      </c>
      <c r="O343" s="158">
        <f t="shared" si="212"/>
        <v>3300</v>
      </c>
      <c r="P343" s="114">
        <f t="shared" si="211"/>
        <v>2600</v>
      </c>
      <c r="Q343" s="114">
        <f t="shared" si="211"/>
        <v>2600</v>
      </c>
      <c r="R343" s="114">
        <f t="shared" si="211"/>
        <v>2600</v>
      </c>
      <c r="S343" s="36"/>
      <c r="T343" s="312"/>
    </row>
    <row r="344" spans="1:20" ht="18" customHeight="1" x14ac:dyDescent="0.25">
      <c r="A344" s="5">
        <v>41</v>
      </c>
      <c r="B344" s="203">
        <v>636</v>
      </c>
      <c r="C344" s="5" t="s">
        <v>159</v>
      </c>
      <c r="D344" s="93">
        <v>2175</v>
      </c>
      <c r="E344" s="93">
        <v>2527</v>
      </c>
      <c r="F344" s="93">
        <v>5630</v>
      </c>
      <c r="G344" s="93">
        <v>2984</v>
      </c>
      <c r="H344" s="93">
        <v>2504</v>
      </c>
      <c r="I344" s="98">
        <v>2604</v>
      </c>
      <c r="J344" s="98">
        <v>2504</v>
      </c>
      <c r="K344" s="98">
        <v>1776</v>
      </c>
      <c r="L344" s="98">
        <v>3229</v>
      </c>
      <c r="M344" s="94">
        <v>3300</v>
      </c>
      <c r="N344" s="336">
        <v>3300</v>
      </c>
      <c r="O344" s="94">
        <v>3300</v>
      </c>
      <c r="P344" s="93">
        <v>2600</v>
      </c>
      <c r="Q344" s="93">
        <v>2600</v>
      </c>
      <c r="R344" s="93">
        <v>2600</v>
      </c>
      <c r="S344" s="36"/>
      <c r="T344" s="312"/>
    </row>
    <row r="345" spans="1:20" ht="13.2" x14ac:dyDescent="0.25">
      <c r="A345" s="4">
        <v>41</v>
      </c>
      <c r="B345" s="202">
        <v>637</v>
      </c>
      <c r="C345" s="4" t="s">
        <v>84</v>
      </c>
      <c r="D345" s="114">
        <f t="shared" ref="D345:R345" si="213">SUM(D346:D349)</f>
        <v>48248</v>
      </c>
      <c r="E345" s="114">
        <f t="shared" si="213"/>
        <v>23168</v>
      </c>
      <c r="F345" s="114">
        <f t="shared" si="213"/>
        <v>29845</v>
      </c>
      <c r="G345" s="114">
        <f t="shared" si="213"/>
        <v>32148</v>
      </c>
      <c r="H345" s="114">
        <f t="shared" si="213"/>
        <v>39054</v>
      </c>
      <c r="I345" s="114">
        <f t="shared" si="213"/>
        <v>29393</v>
      </c>
      <c r="J345" s="114">
        <f t="shared" si="213"/>
        <v>51001</v>
      </c>
      <c r="K345" s="114">
        <f t="shared" si="213"/>
        <v>50105</v>
      </c>
      <c r="L345" s="114">
        <f t="shared" si="213"/>
        <v>34836</v>
      </c>
      <c r="M345" s="158">
        <f t="shared" si="213"/>
        <v>37140</v>
      </c>
      <c r="N345" s="340">
        <f t="shared" si="213"/>
        <v>47140</v>
      </c>
      <c r="O345" s="158">
        <f t="shared" si="213"/>
        <v>47140</v>
      </c>
      <c r="P345" s="114">
        <f t="shared" si="213"/>
        <v>37140</v>
      </c>
      <c r="Q345" s="114">
        <f t="shared" si="213"/>
        <v>37140</v>
      </c>
      <c r="R345" s="114">
        <f t="shared" si="213"/>
        <v>37140</v>
      </c>
      <c r="S345" s="36"/>
      <c r="T345" s="312"/>
    </row>
    <row r="346" spans="1:20" ht="13.2" x14ac:dyDescent="0.25">
      <c r="A346" s="10">
        <v>41</v>
      </c>
      <c r="B346" s="205">
        <v>637004</v>
      </c>
      <c r="C346" s="10" t="s">
        <v>158</v>
      </c>
      <c r="D346" s="98">
        <v>13182</v>
      </c>
      <c r="E346" s="98">
        <v>8325</v>
      </c>
      <c r="F346" s="98">
        <v>8113</v>
      </c>
      <c r="G346" s="98">
        <v>9413</v>
      </c>
      <c r="H346" s="98">
        <v>15831</v>
      </c>
      <c r="I346" s="98">
        <v>17447</v>
      </c>
      <c r="J346" s="98">
        <v>23390</v>
      </c>
      <c r="K346" s="98">
        <v>18713</v>
      </c>
      <c r="L346" s="98">
        <v>17747</v>
      </c>
      <c r="M346" s="94">
        <v>15000</v>
      </c>
      <c r="N346" s="336">
        <v>25000</v>
      </c>
      <c r="O346" s="94">
        <v>25000</v>
      </c>
      <c r="P346" s="98">
        <v>15000</v>
      </c>
      <c r="Q346" s="98">
        <v>15000</v>
      </c>
      <c r="R346" s="98">
        <v>15000</v>
      </c>
      <c r="S346" s="36"/>
      <c r="T346" s="312"/>
    </row>
    <row r="347" spans="1:20" ht="13.2" x14ac:dyDescent="0.25">
      <c r="A347" s="10">
        <v>41</v>
      </c>
      <c r="B347" s="205">
        <v>637005</v>
      </c>
      <c r="C347" s="10" t="s">
        <v>86</v>
      </c>
      <c r="D347" s="98">
        <v>980</v>
      </c>
      <c r="E347" s="98">
        <v>1220</v>
      </c>
      <c r="F347" s="98">
        <v>960</v>
      </c>
      <c r="G347" s="98"/>
      <c r="H347" s="98">
        <v>4578</v>
      </c>
      <c r="I347" s="98">
        <v>0</v>
      </c>
      <c r="J347" s="98"/>
      <c r="K347" s="98"/>
      <c r="L347" s="98"/>
      <c r="M347" s="94">
        <v>5140</v>
      </c>
      <c r="N347" s="336">
        <v>5140</v>
      </c>
      <c r="O347" s="94">
        <v>5140</v>
      </c>
      <c r="P347" s="98">
        <f t="shared" ref="P347:R347" si="214">3500+1640</f>
        <v>5140</v>
      </c>
      <c r="Q347" s="98">
        <f t="shared" si="214"/>
        <v>5140</v>
      </c>
      <c r="R347" s="98">
        <f t="shared" si="214"/>
        <v>5140</v>
      </c>
      <c r="S347" s="36"/>
      <c r="T347" s="312"/>
    </row>
    <row r="348" spans="1:20" ht="13.2" x14ac:dyDescent="0.25">
      <c r="A348" s="10">
        <v>41</v>
      </c>
      <c r="B348" s="205">
        <v>637011</v>
      </c>
      <c r="C348" s="10" t="s">
        <v>87</v>
      </c>
      <c r="D348" s="98"/>
      <c r="E348" s="98">
        <v>5818</v>
      </c>
      <c r="F348" s="98">
        <v>10772</v>
      </c>
      <c r="G348" s="98">
        <v>9150</v>
      </c>
      <c r="H348" s="98"/>
      <c r="I348" s="98">
        <v>10660</v>
      </c>
      <c r="J348" s="98">
        <v>24260</v>
      </c>
      <c r="K348" s="98">
        <v>8463</v>
      </c>
      <c r="L348" s="98">
        <v>8929</v>
      </c>
      <c r="M348" s="94">
        <v>10000</v>
      </c>
      <c r="N348" s="336">
        <v>10000</v>
      </c>
      <c r="O348" s="94">
        <v>10000</v>
      </c>
      <c r="P348" s="98">
        <v>10000</v>
      </c>
      <c r="Q348" s="98">
        <v>10000</v>
      </c>
      <c r="R348" s="98">
        <v>10000</v>
      </c>
      <c r="S348" s="36"/>
      <c r="T348" s="312"/>
    </row>
    <row r="349" spans="1:20" ht="13.2" x14ac:dyDescent="0.25">
      <c r="A349" s="10">
        <v>41</v>
      </c>
      <c r="B349" s="205">
        <v>637011</v>
      </c>
      <c r="C349" s="10" t="s">
        <v>160</v>
      </c>
      <c r="D349" s="98">
        <v>34086</v>
      </c>
      <c r="E349" s="98">
        <v>7805</v>
      </c>
      <c r="F349" s="98">
        <v>10000</v>
      </c>
      <c r="G349" s="98">
        <v>13585</v>
      </c>
      <c r="H349" s="98">
        <v>18645</v>
      </c>
      <c r="I349" s="98">
        <v>1286</v>
      </c>
      <c r="J349" s="98">
        <v>3351</v>
      </c>
      <c r="K349" s="98">
        <v>22929</v>
      </c>
      <c r="L349" s="98">
        <v>8160</v>
      </c>
      <c r="M349" s="94">
        <v>7000</v>
      </c>
      <c r="N349" s="336">
        <v>7000</v>
      </c>
      <c r="O349" s="94">
        <v>7000</v>
      </c>
      <c r="P349" s="98">
        <v>7000</v>
      </c>
      <c r="Q349" s="98">
        <v>7000</v>
      </c>
      <c r="R349" s="98">
        <v>7000</v>
      </c>
      <c r="S349" s="36"/>
      <c r="T349" s="312"/>
    </row>
    <row r="350" spans="1:20" ht="13.2" x14ac:dyDescent="0.25">
      <c r="A350" s="4">
        <v>41</v>
      </c>
      <c r="B350" s="202">
        <v>641</v>
      </c>
      <c r="C350" s="4" t="s">
        <v>181</v>
      </c>
      <c r="D350" s="114">
        <f>SUM(D351:D351)</f>
        <v>0</v>
      </c>
      <c r="E350" s="114">
        <f>SUM(E351)</f>
        <v>0</v>
      </c>
      <c r="F350" s="114"/>
      <c r="G350" s="114">
        <f>SUM(G351)</f>
        <v>13500</v>
      </c>
      <c r="H350" s="114">
        <f>SUM(H351)</f>
        <v>0</v>
      </c>
      <c r="I350" s="114">
        <f t="shared" ref="I350:R351" si="215">SUM(I351)</f>
        <v>0</v>
      </c>
      <c r="J350" s="114"/>
      <c r="K350" s="114">
        <f>SUM(K351)</f>
        <v>0</v>
      </c>
      <c r="L350" s="114">
        <f>SUM(L351)</f>
        <v>0</v>
      </c>
      <c r="M350" s="158">
        <f>SUM(M351)</f>
        <v>0</v>
      </c>
      <c r="N350" s="340">
        <f>SUM(N351)</f>
        <v>0</v>
      </c>
      <c r="O350" s="158">
        <f>SUM(O351)</f>
        <v>0</v>
      </c>
      <c r="P350" s="114">
        <f t="shared" si="215"/>
        <v>0</v>
      </c>
      <c r="Q350" s="114">
        <f t="shared" si="215"/>
        <v>0</v>
      </c>
      <c r="R350" s="114">
        <f t="shared" si="215"/>
        <v>0</v>
      </c>
      <c r="S350" s="36"/>
      <c r="T350" s="312"/>
    </row>
    <row r="351" spans="1:20" ht="13.2" x14ac:dyDescent="0.25">
      <c r="A351" s="5">
        <v>41</v>
      </c>
      <c r="B351" s="203">
        <v>641001</v>
      </c>
      <c r="C351" s="5" t="s">
        <v>359</v>
      </c>
      <c r="D351" s="98"/>
      <c r="E351" s="98"/>
      <c r="F351" s="98"/>
      <c r="G351" s="98">
        <v>13500</v>
      </c>
      <c r="H351" s="98">
        <v>0</v>
      </c>
      <c r="I351" s="114">
        <f t="shared" si="215"/>
        <v>0</v>
      </c>
      <c r="J351" s="114"/>
      <c r="K351" s="114">
        <v>0</v>
      </c>
      <c r="L351" s="114">
        <v>0</v>
      </c>
      <c r="M351" s="158">
        <v>0</v>
      </c>
      <c r="N351" s="340">
        <v>0</v>
      </c>
      <c r="O351" s="158">
        <v>0</v>
      </c>
      <c r="P351" s="114">
        <f t="shared" si="215"/>
        <v>0</v>
      </c>
      <c r="Q351" s="114">
        <f t="shared" si="215"/>
        <v>0</v>
      </c>
      <c r="R351" s="114">
        <f t="shared" si="215"/>
        <v>0</v>
      </c>
      <c r="S351" s="36"/>
      <c r="T351" s="312"/>
    </row>
    <row r="352" spans="1:20" ht="13.8" thickBot="1" x14ac:dyDescent="0.3">
      <c r="A352" s="28"/>
      <c r="B352" s="218"/>
      <c r="C352" s="28"/>
      <c r="D352" s="119"/>
      <c r="E352" s="119"/>
      <c r="F352" s="119"/>
      <c r="G352" s="119"/>
      <c r="H352" s="119"/>
      <c r="I352" s="119"/>
      <c r="J352" s="119"/>
      <c r="K352" s="119"/>
      <c r="L352" s="119"/>
      <c r="M352" s="58"/>
      <c r="N352" s="58"/>
      <c r="O352" s="58"/>
      <c r="P352" s="58"/>
      <c r="S352" s="36"/>
      <c r="T352" s="312"/>
    </row>
    <row r="353" spans="1:20" s="192" customFormat="1" ht="30" customHeight="1" x14ac:dyDescent="0.25">
      <c r="A353" s="189"/>
      <c r="B353" s="376" t="s">
        <v>45</v>
      </c>
      <c r="C353" s="376"/>
      <c r="D353" s="190" t="s">
        <v>1</v>
      </c>
      <c r="E353" s="190" t="s">
        <v>1</v>
      </c>
      <c r="F353" s="191" t="s">
        <v>1</v>
      </c>
      <c r="G353" s="191" t="s">
        <v>466</v>
      </c>
      <c r="H353" s="191" t="s">
        <v>467</v>
      </c>
      <c r="I353" s="190" t="s">
        <v>468</v>
      </c>
      <c r="J353" s="190" t="s">
        <v>478</v>
      </c>
      <c r="K353" s="190" t="s">
        <v>535</v>
      </c>
      <c r="L353" s="190" t="s">
        <v>581</v>
      </c>
      <c r="M353" s="78" t="s">
        <v>578</v>
      </c>
      <c r="N353" s="251" t="s">
        <v>579</v>
      </c>
      <c r="O353" s="251" t="s">
        <v>536</v>
      </c>
      <c r="P353" s="251" t="s">
        <v>479</v>
      </c>
      <c r="Q353" s="177" t="s">
        <v>537</v>
      </c>
      <c r="R353" s="177" t="s">
        <v>582</v>
      </c>
      <c r="S353" s="36"/>
      <c r="T353" s="312"/>
    </row>
    <row r="354" spans="1:20" ht="13.2" x14ac:dyDescent="0.25">
      <c r="A354" s="7"/>
      <c r="B354" s="198" t="s">
        <v>161</v>
      </c>
      <c r="C354" s="96" t="s">
        <v>162</v>
      </c>
      <c r="D354" s="97">
        <f t="shared" ref="D354:F354" si="216">D355+D357</f>
        <v>94838</v>
      </c>
      <c r="E354" s="97">
        <f t="shared" si="216"/>
        <v>92507</v>
      </c>
      <c r="F354" s="97">
        <f t="shared" si="216"/>
        <v>171014</v>
      </c>
      <c r="G354" s="97">
        <f>G355+G357+G360</f>
        <v>175736</v>
      </c>
      <c r="H354" s="97">
        <f>H355+H357+H360</f>
        <v>189329</v>
      </c>
      <c r="I354" s="97">
        <f t="shared" ref="I354" si="217">I355+I357</f>
        <v>117121</v>
      </c>
      <c r="J354" s="97">
        <f t="shared" ref="J354:M354" si="218">J355+J357+J360</f>
        <v>108261</v>
      </c>
      <c r="K354" s="97">
        <f t="shared" si="218"/>
        <v>115490</v>
      </c>
      <c r="L354" s="97">
        <f>L355+L357+L360</f>
        <v>179580</v>
      </c>
      <c r="M354" s="155">
        <f t="shared" si="218"/>
        <v>222000</v>
      </c>
      <c r="N354" s="334">
        <f t="shared" ref="N354:O354" si="219">N355+N357+N360</f>
        <v>226000</v>
      </c>
      <c r="O354" s="155">
        <f t="shared" si="219"/>
        <v>226000</v>
      </c>
      <c r="P354" s="97">
        <f t="shared" ref="P354:Q354" si="220">P355+P357+P360</f>
        <v>226960</v>
      </c>
      <c r="Q354" s="97">
        <f t="shared" si="220"/>
        <v>226960</v>
      </c>
      <c r="R354" s="97">
        <f t="shared" ref="R354" si="221">R355+R357+R360</f>
        <v>226960</v>
      </c>
      <c r="S354" s="36"/>
      <c r="T354" s="312"/>
    </row>
    <row r="355" spans="1:20" ht="13.2" x14ac:dyDescent="0.25">
      <c r="A355" s="4">
        <v>41</v>
      </c>
      <c r="B355" s="202">
        <v>632</v>
      </c>
      <c r="C355" s="4" t="s">
        <v>163</v>
      </c>
      <c r="D355" s="92">
        <f>SUM(D356:D356)</f>
        <v>85559</v>
      </c>
      <c r="E355" s="92">
        <f>SUM(E356)</f>
        <v>90704</v>
      </c>
      <c r="F355" s="92">
        <f>SUM(F356)</f>
        <v>86602</v>
      </c>
      <c r="G355" s="92">
        <f>SUM(G356)</f>
        <v>95487</v>
      </c>
      <c r="H355" s="92">
        <f>SUM(H356)</f>
        <v>104941</v>
      </c>
      <c r="I355" s="92">
        <v>89735</v>
      </c>
      <c r="J355" s="92">
        <f t="shared" ref="J355:O355" si="222">SUM(J356)</f>
        <v>103836</v>
      </c>
      <c r="K355" s="92">
        <f t="shared" si="222"/>
        <v>112468</v>
      </c>
      <c r="L355" s="92">
        <f t="shared" si="222"/>
        <v>177686</v>
      </c>
      <c r="M355" s="91">
        <f t="shared" si="222"/>
        <v>180000</v>
      </c>
      <c r="N355" s="337">
        <f t="shared" si="222"/>
        <v>180000</v>
      </c>
      <c r="O355" s="91">
        <f t="shared" si="222"/>
        <v>180000</v>
      </c>
      <c r="P355" s="92">
        <f t="shared" ref="P355:R355" si="223">SUM(P356:P356)</f>
        <v>120000</v>
      </c>
      <c r="Q355" s="92">
        <f t="shared" si="223"/>
        <v>120000</v>
      </c>
      <c r="R355" s="92">
        <f t="shared" si="223"/>
        <v>120000</v>
      </c>
      <c r="S355" s="36"/>
      <c r="T355" s="312"/>
    </row>
    <row r="356" spans="1:20" ht="13.2" x14ac:dyDescent="0.25">
      <c r="A356" s="5">
        <v>41</v>
      </c>
      <c r="B356" s="203">
        <v>632001</v>
      </c>
      <c r="C356" s="5" t="s">
        <v>164</v>
      </c>
      <c r="D356" s="93">
        <v>85559</v>
      </c>
      <c r="E356" s="93">
        <v>90704</v>
      </c>
      <c r="F356" s="93">
        <v>86602</v>
      </c>
      <c r="G356" s="98">
        <v>95487</v>
      </c>
      <c r="H356" s="98">
        <v>104941</v>
      </c>
      <c r="I356" s="98">
        <v>89735</v>
      </c>
      <c r="J356" s="98">
        <v>103836</v>
      </c>
      <c r="K356" s="98">
        <v>112468</v>
      </c>
      <c r="L356" s="98">
        <v>177686</v>
      </c>
      <c r="M356" s="94">
        <v>180000</v>
      </c>
      <c r="N356" s="336">
        <v>180000</v>
      </c>
      <c r="O356" s="94">
        <v>180000</v>
      </c>
      <c r="P356" s="93">
        <v>120000</v>
      </c>
      <c r="Q356" s="93">
        <v>120000</v>
      </c>
      <c r="R356" s="93">
        <v>120000</v>
      </c>
      <c r="S356" s="36"/>
      <c r="T356" s="312"/>
    </row>
    <row r="357" spans="1:20" ht="13.2" x14ac:dyDescent="0.25">
      <c r="A357" s="4">
        <v>41</v>
      </c>
      <c r="B357" s="202">
        <v>635</v>
      </c>
      <c r="C357" s="4" t="s">
        <v>165</v>
      </c>
      <c r="D357" s="90">
        <f t="shared" ref="D357:I357" si="224">SUM(D358)</f>
        <v>9279</v>
      </c>
      <c r="E357" s="90">
        <f t="shared" si="224"/>
        <v>1803</v>
      </c>
      <c r="F357" s="90">
        <f t="shared" si="224"/>
        <v>84412</v>
      </c>
      <c r="G357" s="92">
        <f>SUM(G358)</f>
        <v>50249</v>
      </c>
      <c r="H357" s="92">
        <f>SUM(H358)</f>
        <v>84388</v>
      </c>
      <c r="I357" s="92">
        <f t="shared" si="224"/>
        <v>27386</v>
      </c>
      <c r="J357" s="92">
        <f>SUM(J358)</f>
        <v>3993</v>
      </c>
      <c r="K357" s="92">
        <f>SUM(K358)</f>
        <v>3022</v>
      </c>
      <c r="L357" s="92">
        <f>SUM(L358:L359)</f>
        <v>1894</v>
      </c>
      <c r="M357" s="91">
        <f>SUM(M358:M359)</f>
        <v>37000</v>
      </c>
      <c r="N357" s="337">
        <f>SUM(N358:N359)</f>
        <v>37000</v>
      </c>
      <c r="O357" s="91">
        <f>SUM(O358:O359)</f>
        <v>37000</v>
      </c>
      <c r="P357" s="92">
        <f>SUM(P358:P359)</f>
        <v>57400</v>
      </c>
      <c r="Q357" s="90">
        <f t="shared" ref="Q357:R357" si="225">SUM(Q358:Q359)</f>
        <v>57400</v>
      </c>
      <c r="R357" s="90">
        <f t="shared" si="225"/>
        <v>57400</v>
      </c>
      <c r="S357" s="36"/>
      <c r="T357" s="312"/>
    </row>
    <row r="358" spans="1:20" ht="13.2" x14ac:dyDescent="0.25">
      <c r="A358" s="5">
        <v>41</v>
      </c>
      <c r="B358" s="203">
        <v>635006</v>
      </c>
      <c r="C358" s="5" t="s">
        <v>670</v>
      </c>
      <c r="D358" s="93">
        <v>9279</v>
      </c>
      <c r="E358" s="93">
        <v>1803</v>
      </c>
      <c r="F358" s="93">
        <v>84412</v>
      </c>
      <c r="G358" s="98">
        <v>50249</v>
      </c>
      <c r="H358" s="98">
        <v>84388</v>
      </c>
      <c r="I358" s="98">
        <v>27386</v>
      </c>
      <c r="J358" s="98">
        <v>3993</v>
      </c>
      <c r="K358" s="98">
        <v>3022</v>
      </c>
      <c r="L358" s="98">
        <v>1894</v>
      </c>
      <c r="M358" s="94">
        <v>25000</v>
      </c>
      <c r="N358" s="336">
        <v>25000</v>
      </c>
      <c r="O358" s="94">
        <v>25000</v>
      </c>
      <c r="P358" s="93">
        <v>41400</v>
      </c>
      <c r="Q358" s="93">
        <v>41400</v>
      </c>
      <c r="R358" s="93">
        <v>41400</v>
      </c>
      <c r="S358" s="36"/>
      <c r="T358" s="312"/>
    </row>
    <row r="359" spans="1:20" ht="13.2" x14ac:dyDescent="0.25">
      <c r="A359" s="5"/>
      <c r="B359" s="203" t="s">
        <v>550</v>
      </c>
      <c r="C359" s="5" t="s">
        <v>613</v>
      </c>
      <c r="D359" s="93"/>
      <c r="E359" s="93"/>
      <c r="F359" s="93"/>
      <c r="G359" s="98"/>
      <c r="H359" s="98"/>
      <c r="I359" s="98"/>
      <c r="J359" s="98"/>
      <c r="K359" s="98"/>
      <c r="L359" s="98"/>
      <c r="M359" s="94">
        <v>12000</v>
      </c>
      <c r="N359" s="336">
        <v>12000</v>
      </c>
      <c r="O359" s="94">
        <v>12000</v>
      </c>
      <c r="P359" s="98">
        <v>16000</v>
      </c>
      <c r="Q359" s="93">
        <v>16000</v>
      </c>
      <c r="R359" s="93">
        <v>16000</v>
      </c>
      <c r="S359" s="36"/>
      <c r="T359" s="312"/>
    </row>
    <row r="360" spans="1:20" ht="13.2" x14ac:dyDescent="0.25">
      <c r="A360" s="4">
        <v>41</v>
      </c>
      <c r="B360" s="202">
        <v>637</v>
      </c>
      <c r="C360" s="4" t="s">
        <v>181</v>
      </c>
      <c r="D360" s="114">
        <f>SUM(D361:D361)</f>
        <v>0</v>
      </c>
      <c r="E360" s="114">
        <f>SUM(E361)</f>
        <v>0</v>
      </c>
      <c r="F360" s="114"/>
      <c r="G360" s="114">
        <f t="shared" ref="G360:R360" si="226">SUM(G361)</f>
        <v>30000</v>
      </c>
      <c r="H360" s="114">
        <f>SUM(H361)</f>
        <v>0</v>
      </c>
      <c r="I360" s="114">
        <f t="shared" si="226"/>
        <v>0</v>
      </c>
      <c r="J360" s="114">
        <f>SUM(J361)</f>
        <v>432</v>
      </c>
      <c r="K360" s="114">
        <f>SUM(K361)</f>
        <v>0</v>
      </c>
      <c r="L360" s="114"/>
      <c r="M360" s="158">
        <f>SUM(M361)</f>
        <v>5000</v>
      </c>
      <c r="N360" s="340">
        <f>SUM(N361)</f>
        <v>9000</v>
      </c>
      <c r="O360" s="158">
        <f>SUM(O361)</f>
        <v>9000</v>
      </c>
      <c r="P360" s="114">
        <f t="shared" si="226"/>
        <v>49560</v>
      </c>
      <c r="Q360" s="114">
        <f t="shared" si="226"/>
        <v>49560</v>
      </c>
      <c r="R360" s="114">
        <f t="shared" si="226"/>
        <v>49560</v>
      </c>
      <c r="S360" s="36"/>
      <c r="T360" s="312"/>
    </row>
    <row r="361" spans="1:20" ht="13.2" x14ac:dyDescent="0.25">
      <c r="A361" s="5">
        <v>41</v>
      </c>
      <c r="B361" s="203" t="s">
        <v>614</v>
      </c>
      <c r="C361" s="5" t="s">
        <v>626</v>
      </c>
      <c r="D361" s="98"/>
      <c r="E361" s="98"/>
      <c r="F361" s="98"/>
      <c r="G361" s="98">
        <v>30000</v>
      </c>
      <c r="H361" s="98">
        <v>0</v>
      </c>
      <c r="I361" s="99">
        <v>0</v>
      </c>
      <c r="J361" s="98">
        <v>432</v>
      </c>
      <c r="K361" s="98">
        <v>0</v>
      </c>
      <c r="L361" s="98"/>
      <c r="M361" s="94">
        <v>5000</v>
      </c>
      <c r="N361" s="336">
        <v>9000</v>
      </c>
      <c r="O361" s="94">
        <v>9000</v>
      </c>
      <c r="P361" s="93">
        <v>49560</v>
      </c>
      <c r="Q361" s="93">
        <v>49560</v>
      </c>
      <c r="R361" s="93">
        <v>49560</v>
      </c>
      <c r="S361" s="36"/>
      <c r="T361" s="312"/>
    </row>
    <row r="362" spans="1:20" ht="13.8" thickBot="1" x14ac:dyDescent="0.3">
      <c r="A362" s="8"/>
      <c r="B362" s="200"/>
      <c r="C362" s="8"/>
      <c r="D362" s="118"/>
      <c r="E362" s="118"/>
      <c r="F362" s="118"/>
      <c r="G362" s="118"/>
      <c r="H362" s="118"/>
      <c r="I362" s="118"/>
      <c r="J362" s="118"/>
      <c r="K362" s="118"/>
      <c r="L362" s="118"/>
      <c r="M362" s="58"/>
      <c r="N362" s="58"/>
      <c r="O362" s="58"/>
      <c r="P362" s="58"/>
      <c r="Q362" s="58"/>
      <c r="R362" s="58"/>
      <c r="S362" s="36"/>
      <c r="T362" s="312"/>
    </row>
    <row r="363" spans="1:20" s="192" customFormat="1" ht="30" customHeight="1" x14ac:dyDescent="0.25">
      <c r="A363" s="189"/>
      <c r="B363" s="376" t="s">
        <v>45</v>
      </c>
      <c r="C363" s="376"/>
      <c r="D363" s="190" t="s">
        <v>1</v>
      </c>
      <c r="E363" s="190" t="s">
        <v>1</v>
      </c>
      <c r="F363" s="191" t="s">
        <v>1</v>
      </c>
      <c r="G363" s="191" t="s">
        <v>466</v>
      </c>
      <c r="H363" s="191" t="s">
        <v>467</v>
      </c>
      <c r="I363" s="190" t="s">
        <v>468</v>
      </c>
      <c r="J363" s="190" t="s">
        <v>478</v>
      </c>
      <c r="K363" s="190" t="s">
        <v>535</v>
      </c>
      <c r="L363" s="190" t="s">
        <v>581</v>
      </c>
      <c r="M363" s="78" t="s">
        <v>578</v>
      </c>
      <c r="N363" s="251" t="s">
        <v>579</v>
      </c>
      <c r="O363" s="251" t="s">
        <v>536</v>
      </c>
      <c r="P363" s="251" t="s">
        <v>479</v>
      </c>
      <c r="Q363" s="177" t="s">
        <v>537</v>
      </c>
      <c r="R363" s="177" t="s">
        <v>582</v>
      </c>
      <c r="S363" s="36"/>
      <c r="T363" s="312"/>
    </row>
    <row r="364" spans="1:20" ht="13.2" x14ac:dyDescent="0.25">
      <c r="A364" s="12"/>
      <c r="B364" s="201" t="s">
        <v>166</v>
      </c>
      <c r="C364" s="109" t="s">
        <v>290</v>
      </c>
      <c r="D364" s="97">
        <f t="shared" ref="D364:F364" si="227">D365+D368+D370</f>
        <v>1189</v>
      </c>
      <c r="E364" s="97">
        <f t="shared" si="227"/>
        <v>1460</v>
      </c>
      <c r="F364" s="97">
        <f t="shared" si="227"/>
        <v>1475</v>
      </c>
      <c r="G364" s="97">
        <f>G365+G370</f>
        <v>2140</v>
      </c>
      <c r="H364" s="97">
        <f>H365+H368+H370</f>
        <v>3266</v>
      </c>
      <c r="I364" s="97">
        <f t="shared" ref="I364" si="228">I365+I368+I370</f>
        <v>1961</v>
      </c>
      <c r="J364" s="97">
        <f>J365+J368+J370</f>
        <v>5540</v>
      </c>
      <c r="K364" s="97">
        <f>K365+K370</f>
        <v>2198</v>
      </c>
      <c r="L364" s="97">
        <f>L365+L370</f>
        <v>1450</v>
      </c>
      <c r="M364" s="97">
        <f t="shared" ref="M364:N364" si="229">M365+M368+M370</f>
        <v>2200</v>
      </c>
      <c r="N364" s="97">
        <f t="shared" si="229"/>
        <v>2200</v>
      </c>
      <c r="O364" s="97">
        <f t="shared" ref="O364" si="230">O365+O368+O370</f>
        <v>2200</v>
      </c>
      <c r="P364" s="97">
        <f t="shared" ref="P364" si="231">P365+P368+P370</f>
        <v>2200</v>
      </c>
      <c r="Q364" s="97">
        <f t="shared" ref="Q364:R364" si="232">Q365+Q368+Q370</f>
        <v>2200</v>
      </c>
      <c r="R364" s="97">
        <f t="shared" si="232"/>
        <v>2200</v>
      </c>
      <c r="S364" s="36"/>
      <c r="T364" s="312"/>
    </row>
    <row r="365" spans="1:20" ht="13.2" x14ac:dyDescent="0.25">
      <c r="A365" s="4">
        <v>41</v>
      </c>
      <c r="B365" s="202">
        <v>632</v>
      </c>
      <c r="C365" s="4" t="s">
        <v>167</v>
      </c>
      <c r="D365" s="90">
        <f t="shared" ref="D365:G365" si="233">SUM(D366:D367)</f>
        <v>1114</v>
      </c>
      <c r="E365" s="90">
        <f t="shared" si="233"/>
        <v>1386</v>
      </c>
      <c r="F365" s="90">
        <f t="shared" si="233"/>
        <v>1416</v>
      </c>
      <c r="G365" s="90">
        <f t="shared" si="233"/>
        <v>2076</v>
      </c>
      <c r="H365" s="90">
        <f t="shared" ref="H365:I365" si="234">SUM(H366:H367)</f>
        <v>3201</v>
      </c>
      <c r="I365" s="92">
        <f t="shared" si="234"/>
        <v>1884</v>
      </c>
      <c r="J365" s="92">
        <f>SUM(J366:J367)</f>
        <v>5472</v>
      </c>
      <c r="K365" s="92">
        <f>SUM(K366:K369)</f>
        <v>2158</v>
      </c>
      <c r="L365" s="92">
        <f>SUM(L366:L367)</f>
        <v>1450</v>
      </c>
      <c r="M365" s="91">
        <f>SUM(M366:M367)</f>
        <v>1500</v>
      </c>
      <c r="N365" s="337">
        <f>SUM(N366:N367)</f>
        <v>1500</v>
      </c>
      <c r="O365" s="91">
        <f>SUM(O366:O367)</f>
        <v>1500</v>
      </c>
      <c r="P365" s="90">
        <f t="shared" ref="P365" si="235">SUM(P366:P367)</f>
        <v>1500</v>
      </c>
      <c r="Q365" s="90">
        <f t="shared" ref="Q365:R365" si="236">SUM(Q366:Q367)</f>
        <v>1500</v>
      </c>
      <c r="R365" s="90">
        <f t="shared" si="236"/>
        <v>1500</v>
      </c>
      <c r="S365" s="36"/>
      <c r="T365" s="312"/>
    </row>
    <row r="366" spans="1:20" ht="13.2" x14ac:dyDescent="0.25">
      <c r="A366" s="5">
        <v>41</v>
      </c>
      <c r="B366" s="203">
        <v>632001</v>
      </c>
      <c r="C366" s="5" t="s">
        <v>167</v>
      </c>
      <c r="D366" s="93"/>
      <c r="E366" s="93"/>
      <c r="F366" s="93"/>
      <c r="G366" s="93"/>
      <c r="H366" s="93">
        <v>3201</v>
      </c>
      <c r="I366" s="98">
        <v>0</v>
      </c>
      <c r="J366" s="98">
        <v>0</v>
      </c>
      <c r="K366" s="98">
        <v>335</v>
      </c>
      <c r="L366" s="98"/>
      <c r="M366" s="94"/>
      <c r="N366" s="336"/>
      <c r="O366" s="94"/>
      <c r="P366" s="93">
        <v>0</v>
      </c>
      <c r="Q366" s="93">
        <v>0</v>
      </c>
      <c r="R366" s="93">
        <v>0</v>
      </c>
      <c r="S366" s="36"/>
      <c r="T366" s="312"/>
    </row>
    <row r="367" spans="1:20" ht="13.2" x14ac:dyDescent="0.25">
      <c r="A367" s="5">
        <v>41</v>
      </c>
      <c r="B367" s="203">
        <v>632002</v>
      </c>
      <c r="C367" s="5" t="s">
        <v>66</v>
      </c>
      <c r="D367" s="93">
        <v>1114</v>
      </c>
      <c r="E367" s="93">
        <v>1386</v>
      </c>
      <c r="F367" s="93">
        <v>1416</v>
      </c>
      <c r="G367" s="93">
        <v>2076</v>
      </c>
      <c r="H367" s="93"/>
      <c r="I367" s="98">
        <v>1884</v>
      </c>
      <c r="J367" s="98">
        <v>5472</v>
      </c>
      <c r="K367" s="98"/>
      <c r="L367" s="98">
        <v>1450</v>
      </c>
      <c r="M367" s="94">
        <v>1500</v>
      </c>
      <c r="N367" s="336">
        <v>1500</v>
      </c>
      <c r="O367" s="94">
        <v>1500</v>
      </c>
      <c r="P367" s="93">
        <v>1500</v>
      </c>
      <c r="Q367" s="93">
        <v>1500</v>
      </c>
      <c r="R367" s="93">
        <v>1500</v>
      </c>
      <c r="S367" s="36"/>
      <c r="T367" s="312"/>
    </row>
    <row r="368" spans="1:20" ht="13.2" x14ac:dyDescent="0.25">
      <c r="A368" s="4">
        <v>41</v>
      </c>
      <c r="B368" s="202">
        <v>635</v>
      </c>
      <c r="C368" s="4" t="s">
        <v>102</v>
      </c>
      <c r="D368" s="90">
        <f>SUM(D369)</f>
        <v>75</v>
      </c>
      <c r="E368" s="90"/>
      <c r="F368" s="90"/>
      <c r="G368" s="90"/>
      <c r="H368" s="90">
        <f>SUM(H369)</f>
        <v>0</v>
      </c>
      <c r="I368" s="92"/>
      <c r="J368" s="92">
        <f>SUM(J369)</f>
        <v>0</v>
      </c>
      <c r="K368" s="92"/>
      <c r="L368" s="92">
        <f ca="1">SUM(L368:L369)</f>
        <v>0</v>
      </c>
      <c r="M368" s="91">
        <f>SUM(M369)</f>
        <v>500</v>
      </c>
      <c r="N368" s="337">
        <f>SUM(N369)</f>
        <v>500</v>
      </c>
      <c r="O368" s="91">
        <f>SUM(O369)</f>
        <v>500</v>
      </c>
      <c r="P368" s="90">
        <f t="shared" ref="P368:R368" si="237">SUM(P369)</f>
        <v>500</v>
      </c>
      <c r="Q368" s="90">
        <f t="shared" si="237"/>
        <v>500</v>
      </c>
      <c r="R368" s="90">
        <f t="shared" si="237"/>
        <v>500</v>
      </c>
      <c r="S368" s="36"/>
      <c r="T368" s="312"/>
    </row>
    <row r="369" spans="1:22" ht="13.2" x14ac:dyDescent="0.25">
      <c r="A369" s="5">
        <v>41</v>
      </c>
      <c r="B369" s="203">
        <v>635006</v>
      </c>
      <c r="C369" s="5" t="s">
        <v>168</v>
      </c>
      <c r="D369" s="93">
        <v>75</v>
      </c>
      <c r="E369" s="93"/>
      <c r="F369" s="93"/>
      <c r="G369" s="93"/>
      <c r="H369" s="93">
        <v>0</v>
      </c>
      <c r="I369" s="98">
        <v>0</v>
      </c>
      <c r="J369" s="98">
        <v>0</v>
      </c>
      <c r="K369" s="98">
        <v>1823</v>
      </c>
      <c r="L369" s="98"/>
      <c r="M369" s="94">
        <v>500</v>
      </c>
      <c r="N369" s="336">
        <v>500</v>
      </c>
      <c r="O369" s="94">
        <v>500</v>
      </c>
      <c r="P369" s="93">
        <v>500</v>
      </c>
      <c r="Q369" s="93">
        <v>500</v>
      </c>
      <c r="R369" s="93">
        <v>500</v>
      </c>
      <c r="S369" s="36"/>
      <c r="T369" s="312"/>
    </row>
    <row r="370" spans="1:22" ht="13.2" x14ac:dyDescent="0.25">
      <c r="A370" s="4">
        <v>41</v>
      </c>
      <c r="B370" s="202">
        <v>637</v>
      </c>
      <c r="C370" s="4" t="s">
        <v>84</v>
      </c>
      <c r="D370" s="92">
        <f t="shared" ref="D370:R370" si="238">SUM(D371)</f>
        <v>0</v>
      </c>
      <c r="E370" s="92">
        <f t="shared" si="238"/>
        <v>74</v>
      </c>
      <c r="F370" s="92">
        <f t="shared" si="238"/>
        <v>59</v>
      </c>
      <c r="G370" s="92">
        <f>SUM(G371)</f>
        <v>64</v>
      </c>
      <c r="H370" s="92">
        <f>SUM(H371)</f>
        <v>65</v>
      </c>
      <c r="I370" s="92">
        <f t="shared" si="238"/>
        <v>77</v>
      </c>
      <c r="J370" s="92">
        <f t="shared" ref="J370:O370" si="239">SUM(J371)</f>
        <v>68</v>
      </c>
      <c r="K370" s="92">
        <f t="shared" si="239"/>
        <v>40</v>
      </c>
      <c r="L370" s="92">
        <f t="shared" si="239"/>
        <v>0</v>
      </c>
      <c r="M370" s="91">
        <f t="shared" si="239"/>
        <v>200</v>
      </c>
      <c r="N370" s="337">
        <f t="shared" si="239"/>
        <v>200</v>
      </c>
      <c r="O370" s="91">
        <f t="shared" si="239"/>
        <v>200</v>
      </c>
      <c r="P370" s="92">
        <f t="shared" si="238"/>
        <v>200</v>
      </c>
      <c r="Q370" s="92">
        <f t="shared" si="238"/>
        <v>200</v>
      </c>
      <c r="R370" s="92">
        <f t="shared" si="238"/>
        <v>200</v>
      </c>
      <c r="S370" s="36"/>
      <c r="T370" s="312"/>
    </row>
    <row r="371" spans="1:22" ht="13.2" x14ac:dyDescent="0.25">
      <c r="A371" s="5">
        <v>41</v>
      </c>
      <c r="B371" s="203">
        <v>637004</v>
      </c>
      <c r="C371" s="5" t="s">
        <v>119</v>
      </c>
      <c r="D371" s="98">
        <v>0</v>
      </c>
      <c r="E371" s="98">
        <v>74</v>
      </c>
      <c r="F371" s="98">
        <v>59</v>
      </c>
      <c r="G371" s="98">
        <v>64</v>
      </c>
      <c r="H371" s="98">
        <v>65</v>
      </c>
      <c r="I371" s="98">
        <v>77</v>
      </c>
      <c r="J371" s="98">
        <v>68</v>
      </c>
      <c r="K371" s="98">
        <v>40</v>
      </c>
      <c r="L371" s="98">
        <v>0</v>
      </c>
      <c r="M371" s="94">
        <v>200</v>
      </c>
      <c r="N371" s="336">
        <v>200</v>
      </c>
      <c r="O371" s="94">
        <v>200</v>
      </c>
      <c r="P371" s="98">
        <v>200</v>
      </c>
      <c r="Q371" s="98">
        <v>200</v>
      </c>
      <c r="R371" s="98">
        <v>200</v>
      </c>
      <c r="S371" s="36"/>
      <c r="T371" s="312"/>
    </row>
    <row r="372" spans="1:22" ht="13.8" thickBot="1" x14ac:dyDescent="0.3">
      <c r="A372" s="8"/>
      <c r="B372" s="200"/>
      <c r="C372" s="8"/>
      <c r="D372" s="46"/>
      <c r="E372" s="46"/>
      <c r="F372" s="46"/>
      <c r="G372" s="46"/>
      <c r="H372" s="46"/>
      <c r="I372" s="46"/>
      <c r="J372" s="46"/>
      <c r="K372" s="46"/>
      <c r="L372" s="46"/>
      <c r="M372" s="58"/>
      <c r="N372" s="58"/>
      <c r="O372" s="58"/>
      <c r="P372" s="58"/>
      <c r="Q372" s="58"/>
      <c r="R372" s="58"/>
      <c r="S372" s="36"/>
      <c r="T372" s="312"/>
    </row>
    <row r="373" spans="1:22" s="192" customFormat="1" ht="30" customHeight="1" x14ac:dyDescent="0.25">
      <c r="A373" s="189"/>
      <c r="B373" s="376" t="s">
        <v>45</v>
      </c>
      <c r="C373" s="376"/>
      <c r="D373" s="190" t="s">
        <v>1</v>
      </c>
      <c r="E373" s="190" t="s">
        <v>1</v>
      </c>
      <c r="F373" s="191" t="s">
        <v>1</v>
      </c>
      <c r="G373" s="191" t="s">
        <v>466</v>
      </c>
      <c r="H373" s="191" t="s">
        <v>467</v>
      </c>
      <c r="I373" s="190" t="s">
        <v>468</v>
      </c>
      <c r="J373" s="190" t="s">
        <v>478</v>
      </c>
      <c r="K373" s="190" t="s">
        <v>535</v>
      </c>
      <c r="L373" s="190" t="s">
        <v>581</v>
      </c>
      <c r="M373" s="78" t="s">
        <v>578</v>
      </c>
      <c r="N373" s="251" t="s">
        <v>579</v>
      </c>
      <c r="O373" s="251" t="s">
        <v>536</v>
      </c>
      <c r="P373" s="251" t="s">
        <v>479</v>
      </c>
      <c r="Q373" s="177" t="s">
        <v>537</v>
      </c>
      <c r="R373" s="177" t="s">
        <v>582</v>
      </c>
      <c r="S373" s="36"/>
      <c r="T373" s="312"/>
    </row>
    <row r="374" spans="1:22" ht="13.2" x14ac:dyDescent="0.25">
      <c r="A374" s="7"/>
      <c r="B374" s="198" t="s">
        <v>169</v>
      </c>
      <c r="C374" s="96" t="s">
        <v>170</v>
      </c>
      <c r="D374" s="97">
        <f t="shared" ref="D374:H374" si="240">D375+D380+D388+D393+D397+D401+D404</f>
        <v>67273</v>
      </c>
      <c r="E374" s="97">
        <f t="shared" si="240"/>
        <v>71685</v>
      </c>
      <c r="F374" s="97">
        <f t="shared" si="240"/>
        <v>160463</v>
      </c>
      <c r="G374" s="97">
        <f t="shared" si="240"/>
        <v>143328</v>
      </c>
      <c r="H374" s="97">
        <f t="shared" si="240"/>
        <v>86197</v>
      </c>
      <c r="I374" s="97">
        <f t="shared" ref="I374" si="241">I375+I380+I388+I393+I397+I401+I404</f>
        <v>53987</v>
      </c>
      <c r="J374" s="97">
        <f>J375+J380+J388+J393+J397+J401+J404</f>
        <v>52952</v>
      </c>
      <c r="K374" s="97">
        <f>K375+K380+K388+K393+K397+K401+K404</f>
        <v>46491</v>
      </c>
      <c r="L374" s="97">
        <f>L375+L380+L388+L393+L397+L401+L404</f>
        <v>92532</v>
      </c>
      <c r="M374" s="97">
        <f t="shared" ref="M374:N374" si="242">M375+M380+M388+M393+M397+M401+M404</f>
        <v>121610</v>
      </c>
      <c r="N374" s="334">
        <f t="shared" si="242"/>
        <v>121610</v>
      </c>
      <c r="O374" s="155">
        <f t="shared" ref="O374" si="243">O375+O380+O388+O393+O397+O401+O404</f>
        <v>121610</v>
      </c>
      <c r="P374" s="97">
        <f t="shared" ref="P374" si="244">P375+P380+P388+P393+P397+P401+P404</f>
        <v>121143</v>
      </c>
      <c r="Q374" s="97">
        <f t="shared" ref="Q374:R374" si="245">Q375+Q380+Q388+Q393+Q397+Q401+Q404</f>
        <v>122451</v>
      </c>
      <c r="R374" s="97">
        <f t="shared" si="245"/>
        <v>123811</v>
      </c>
      <c r="S374" s="36"/>
      <c r="T374" s="312"/>
    </row>
    <row r="375" spans="1:22" ht="13.2" x14ac:dyDescent="0.25">
      <c r="A375" s="4">
        <v>41</v>
      </c>
      <c r="B375" s="202">
        <v>610</v>
      </c>
      <c r="C375" s="4" t="s">
        <v>171</v>
      </c>
      <c r="D375" s="114">
        <f t="shared" ref="D375:F375" si="246">SUM(D376:D379)</f>
        <v>9732</v>
      </c>
      <c r="E375" s="114">
        <f t="shared" si="246"/>
        <v>10367</v>
      </c>
      <c r="F375" s="114">
        <f t="shared" si="246"/>
        <v>10643</v>
      </c>
      <c r="G375" s="114">
        <f>SUM(G376:G379)</f>
        <v>12165</v>
      </c>
      <c r="H375" s="114">
        <f>SUM(H376:H379)</f>
        <v>12434</v>
      </c>
      <c r="I375" s="114">
        <f t="shared" ref="I375" si="247">SUM(I376:I379)</f>
        <v>16405</v>
      </c>
      <c r="J375" s="114">
        <f>SUM(J376:J379)</f>
        <v>15571</v>
      </c>
      <c r="K375" s="114">
        <f>SUM(K376:K379)</f>
        <v>15052</v>
      </c>
      <c r="L375" s="114">
        <f>SUM(L376:L379)</f>
        <v>14973</v>
      </c>
      <c r="M375" s="158">
        <f t="shared" ref="M375:N375" si="248">SUM(M376:M379)</f>
        <v>23046</v>
      </c>
      <c r="N375" s="340">
        <f t="shared" si="248"/>
        <v>23046</v>
      </c>
      <c r="O375" s="158">
        <f t="shared" ref="O375" si="249">SUM(O376:O379)</f>
        <v>23046</v>
      </c>
      <c r="P375" s="114">
        <f t="shared" ref="P375" si="250">SUM(P376:P379)</f>
        <v>24048</v>
      </c>
      <c r="Q375" s="114">
        <f t="shared" ref="Q375:R375" si="251">SUM(Q376:Q379)</f>
        <v>25010</v>
      </c>
      <c r="R375" s="114">
        <f t="shared" si="251"/>
        <v>26010</v>
      </c>
      <c r="S375" s="36"/>
      <c r="T375" s="312"/>
      <c r="U375" s="2">
        <v>0</v>
      </c>
    </row>
    <row r="376" spans="1:22" ht="13.2" x14ac:dyDescent="0.25">
      <c r="A376" s="5">
        <v>41</v>
      </c>
      <c r="B376" s="203">
        <v>611</v>
      </c>
      <c r="C376" s="5" t="s">
        <v>48</v>
      </c>
      <c r="D376" s="93">
        <v>5511</v>
      </c>
      <c r="E376" s="93">
        <v>5110</v>
      </c>
      <c r="F376" s="93">
        <v>5142</v>
      </c>
      <c r="G376" s="93">
        <v>6021</v>
      </c>
      <c r="H376" s="93">
        <v>9014</v>
      </c>
      <c r="I376" s="98">
        <v>12665</v>
      </c>
      <c r="J376" s="98">
        <v>13787</v>
      </c>
      <c r="K376" s="98">
        <v>9963</v>
      </c>
      <c r="L376" s="98">
        <v>11246</v>
      </c>
      <c r="M376" s="94">
        <v>23046</v>
      </c>
      <c r="N376" s="336">
        <v>23046</v>
      </c>
      <c r="O376" s="94">
        <v>23046</v>
      </c>
      <c r="P376" s="93">
        <v>24048</v>
      </c>
      <c r="Q376" s="93">
        <v>25010</v>
      </c>
      <c r="R376" s="93">
        <v>26010</v>
      </c>
      <c r="S376" s="36"/>
      <c r="T376" s="312"/>
    </row>
    <row r="377" spans="1:22" ht="13.2" x14ac:dyDescent="0.25">
      <c r="A377" s="5">
        <v>41</v>
      </c>
      <c r="B377" s="203">
        <v>612</v>
      </c>
      <c r="C377" s="5" t="s">
        <v>49</v>
      </c>
      <c r="D377" s="93">
        <v>1799</v>
      </c>
      <c r="E377" s="93">
        <v>2492</v>
      </c>
      <c r="F377" s="93">
        <v>2023</v>
      </c>
      <c r="G377" s="93">
        <v>2031</v>
      </c>
      <c r="H377" s="93">
        <v>785</v>
      </c>
      <c r="I377" s="98">
        <v>836</v>
      </c>
      <c r="J377" s="98"/>
      <c r="K377" s="98">
        <v>154</v>
      </c>
      <c r="L377" s="98">
        <v>567</v>
      </c>
      <c r="M377" s="94"/>
      <c r="N377" s="336"/>
      <c r="O377" s="94"/>
      <c r="P377" s="93"/>
      <c r="Q377" s="93"/>
      <c r="R377" s="93"/>
      <c r="S377" s="36"/>
      <c r="T377" s="312"/>
    </row>
    <row r="378" spans="1:22" ht="13.2" x14ac:dyDescent="0.25">
      <c r="A378" s="5">
        <v>41</v>
      </c>
      <c r="B378" s="203">
        <v>614</v>
      </c>
      <c r="C378" s="5" t="s">
        <v>51</v>
      </c>
      <c r="D378" s="93">
        <v>1016</v>
      </c>
      <c r="E378" s="93">
        <v>2033</v>
      </c>
      <c r="F378" s="93">
        <v>2955</v>
      </c>
      <c r="G378" s="93">
        <v>3122</v>
      </c>
      <c r="H378" s="93">
        <v>1725</v>
      </c>
      <c r="I378" s="98">
        <v>2426</v>
      </c>
      <c r="J378" s="98">
        <v>1354</v>
      </c>
      <c r="K378" s="98">
        <v>3936</v>
      </c>
      <c r="L378" s="98">
        <v>2174</v>
      </c>
      <c r="M378" s="94"/>
      <c r="N378" s="336"/>
      <c r="O378" s="94"/>
      <c r="P378" s="93"/>
      <c r="Q378" s="93"/>
      <c r="R378" s="93"/>
      <c r="S378" s="36"/>
      <c r="T378" s="312"/>
      <c r="V378" s="33" t="s">
        <v>618</v>
      </c>
    </row>
    <row r="379" spans="1:22" ht="13.2" x14ac:dyDescent="0.25">
      <c r="A379" s="5">
        <v>41</v>
      </c>
      <c r="B379" s="203">
        <v>615</v>
      </c>
      <c r="C379" s="5" t="s">
        <v>52</v>
      </c>
      <c r="D379" s="93">
        <v>1406</v>
      </c>
      <c r="E379" s="93">
        <v>732</v>
      </c>
      <c r="F379" s="93">
        <v>523</v>
      </c>
      <c r="G379" s="93">
        <v>991</v>
      </c>
      <c r="H379" s="93">
        <v>910</v>
      </c>
      <c r="I379" s="98">
        <v>478</v>
      </c>
      <c r="J379" s="98">
        <v>430</v>
      </c>
      <c r="K379" s="98">
        <v>999</v>
      </c>
      <c r="L379" s="98">
        <v>986</v>
      </c>
      <c r="M379" s="94"/>
      <c r="N379" s="336"/>
      <c r="O379" s="94"/>
      <c r="P379" s="93"/>
      <c r="Q379" s="93"/>
      <c r="R379" s="93"/>
      <c r="S379" s="36"/>
      <c r="T379" s="312"/>
      <c r="V379" s="2">
        <v>517000</v>
      </c>
    </row>
    <row r="380" spans="1:22" ht="13.2" x14ac:dyDescent="0.25">
      <c r="A380" s="4">
        <v>41</v>
      </c>
      <c r="B380" s="202">
        <v>620</v>
      </c>
      <c r="C380" s="4" t="s">
        <v>53</v>
      </c>
      <c r="D380" s="114">
        <f t="shared" ref="D380:F380" si="252">SUM(D381:D387)</f>
        <v>3530</v>
      </c>
      <c r="E380" s="114">
        <f t="shared" si="252"/>
        <v>3497</v>
      </c>
      <c r="F380" s="114">
        <f t="shared" si="252"/>
        <v>3541</v>
      </c>
      <c r="G380" s="114">
        <f>SUM(G381:G387)</f>
        <v>3751</v>
      </c>
      <c r="H380" s="114">
        <f>SUM(H381:H387)</f>
        <v>4164</v>
      </c>
      <c r="I380" s="114">
        <f>I381+I382+I383+I384+I385+I386+I387</f>
        <v>5481</v>
      </c>
      <c r="J380" s="114">
        <f t="shared" ref="J380:O380" si="253">SUM(J381:J387)</f>
        <v>5171</v>
      </c>
      <c r="K380" s="114">
        <f t="shared" si="253"/>
        <v>4851</v>
      </c>
      <c r="L380" s="114">
        <f t="shared" si="253"/>
        <v>4905</v>
      </c>
      <c r="M380" s="158">
        <f t="shared" si="253"/>
        <v>8055</v>
      </c>
      <c r="N380" s="340">
        <f t="shared" si="253"/>
        <v>8055</v>
      </c>
      <c r="O380" s="158">
        <f t="shared" si="253"/>
        <v>8055</v>
      </c>
      <c r="P380" s="114">
        <f t="shared" ref="P380" si="254">SUM(P381:P387)</f>
        <v>8645</v>
      </c>
      <c r="Q380" s="114">
        <f t="shared" ref="Q380:R380" si="255">SUM(Q381:Q387)</f>
        <v>8991</v>
      </c>
      <c r="R380" s="114">
        <f t="shared" si="255"/>
        <v>9351</v>
      </c>
      <c r="S380" s="36"/>
      <c r="T380" s="312"/>
    </row>
    <row r="381" spans="1:22" ht="13.2" x14ac:dyDescent="0.25">
      <c r="A381" s="5">
        <v>41</v>
      </c>
      <c r="B381" s="203" t="s">
        <v>54</v>
      </c>
      <c r="C381" s="5" t="s">
        <v>55</v>
      </c>
      <c r="D381" s="93">
        <v>885</v>
      </c>
      <c r="E381" s="93">
        <v>1146</v>
      </c>
      <c r="F381" s="93">
        <v>997</v>
      </c>
      <c r="G381" s="93">
        <v>878</v>
      </c>
      <c r="H381" s="93">
        <v>1256</v>
      </c>
      <c r="I381" s="98">
        <v>1662</v>
      </c>
      <c r="J381" s="98">
        <v>1568</v>
      </c>
      <c r="K381" s="98">
        <v>1354</v>
      </c>
      <c r="L381" s="98">
        <v>1405</v>
      </c>
      <c r="M381" s="94">
        <v>2305</v>
      </c>
      <c r="N381" s="336">
        <v>2305</v>
      </c>
      <c r="O381" s="94">
        <v>2305</v>
      </c>
      <c r="P381" s="93">
        <v>2645</v>
      </c>
      <c r="Q381" s="93">
        <v>2751</v>
      </c>
      <c r="R381" s="93">
        <v>2861</v>
      </c>
      <c r="S381" s="355">
        <v>11</v>
      </c>
      <c r="T381" s="40">
        <f>Q376/100*S381</f>
        <v>2751.1</v>
      </c>
      <c r="V381" s="2">
        <v>70000</v>
      </c>
    </row>
    <row r="382" spans="1:22" ht="13.2" x14ac:dyDescent="0.25">
      <c r="A382" s="5">
        <v>41</v>
      </c>
      <c r="B382" s="203">
        <v>625001</v>
      </c>
      <c r="C382" s="5" t="s">
        <v>116</v>
      </c>
      <c r="D382" s="93">
        <v>144</v>
      </c>
      <c r="E382" s="93">
        <v>144</v>
      </c>
      <c r="F382" s="93">
        <v>137</v>
      </c>
      <c r="G382" s="93">
        <v>166</v>
      </c>
      <c r="H382" s="93">
        <v>176</v>
      </c>
      <c r="I382" s="98">
        <v>232</v>
      </c>
      <c r="J382" s="98">
        <v>219</v>
      </c>
      <c r="K382" s="98">
        <v>211</v>
      </c>
      <c r="L382" s="98">
        <v>210</v>
      </c>
      <c r="M382" s="94">
        <v>323</v>
      </c>
      <c r="N382" s="336">
        <v>323</v>
      </c>
      <c r="O382" s="94">
        <v>323</v>
      </c>
      <c r="P382" s="93">
        <v>337</v>
      </c>
      <c r="Q382" s="93">
        <v>350</v>
      </c>
      <c r="R382" s="93">
        <v>365</v>
      </c>
      <c r="S382" s="355">
        <v>1.4</v>
      </c>
      <c r="T382" s="40">
        <f>Q376/100*S382</f>
        <v>350.14</v>
      </c>
    </row>
    <row r="383" spans="1:22" ht="13.2" x14ac:dyDescent="0.25">
      <c r="A383" s="5">
        <v>41</v>
      </c>
      <c r="B383" s="203">
        <v>625002</v>
      </c>
      <c r="C383" s="5" t="s">
        <v>56</v>
      </c>
      <c r="D383" s="93">
        <v>1381</v>
      </c>
      <c r="E383" s="93">
        <v>1436</v>
      </c>
      <c r="F383" s="93">
        <v>1476</v>
      </c>
      <c r="G383" s="93">
        <v>1718</v>
      </c>
      <c r="H383" s="93">
        <v>1767</v>
      </c>
      <c r="I383" s="98">
        <v>2327</v>
      </c>
      <c r="J383" s="98">
        <v>2195</v>
      </c>
      <c r="K383" s="98">
        <v>2116</v>
      </c>
      <c r="L383" s="98">
        <v>2109</v>
      </c>
      <c r="M383" s="94">
        <v>3226</v>
      </c>
      <c r="N383" s="336">
        <v>3226</v>
      </c>
      <c r="O383" s="94">
        <v>3226</v>
      </c>
      <c r="P383" s="93">
        <v>3367</v>
      </c>
      <c r="Q383" s="93">
        <v>3501</v>
      </c>
      <c r="R383" s="93">
        <v>3641</v>
      </c>
      <c r="S383" s="355">
        <v>14</v>
      </c>
      <c r="T383" s="40">
        <f>Q376/100*S383</f>
        <v>3501.4</v>
      </c>
    </row>
    <row r="384" spans="1:22" ht="13.2" x14ac:dyDescent="0.25">
      <c r="A384" s="5">
        <v>41</v>
      </c>
      <c r="B384" s="203">
        <v>625003</v>
      </c>
      <c r="C384" s="5" t="s">
        <v>57</v>
      </c>
      <c r="D384" s="93">
        <v>188</v>
      </c>
      <c r="E384" s="93">
        <v>86</v>
      </c>
      <c r="F384" s="93">
        <v>93</v>
      </c>
      <c r="G384" s="93">
        <v>99</v>
      </c>
      <c r="H384" s="93">
        <v>101</v>
      </c>
      <c r="I384" s="98">
        <v>134</v>
      </c>
      <c r="J384" s="98">
        <v>125</v>
      </c>
      <c r="K384" s="98">
        <v>110</v>
      </c>
      <c r="L384" s="98">
        <v>126</v>
      </c>
      <c r="M384" s="94">
        <v>691</v>
      </c>
      <c r="N384" s="336">
        <v>691</v>
      </c>
      <c r="O384" s="94">
        <v>691</v>
      </c>
      <c r="P384" s="93">
        <v>192</v>
      </c>
      <c r="Q384" s="93">
        <v>200</v>
      </c>
      <c r="R384" s="93">
        <v>208</v>
      </c>
      <c r="S384" s="355">
        <v>0.8</v>
      </c>
      <c r="T384" s="40">
        <f>Q376/100*S384</f>
        <v>200.08</v>
      </c>
    </row>
    <row r="385" spans="1:20" ht="13.2" x14ac:dyDescent="0.25">
      <c r="A385" s="5">
        <v>41</v>
      </c>
      <c r="B385" s="203">
        <v>625004</v>
      </c>
      <c r="C385" s="5" t="s">
        <v>58</v>
      </c>
      <c r="D385" s="93">
        <v>207</v>
      </c>
      <c r="E385" s="93">
        <v>173</v>
      </c>
      <c r="F385" s="93">
        <v>235</v>
      </c>
      <c r="G385" s="93">
        <v>232</v>
      </c>
      <c r="H385" s="93">
        <v>198</v>
      </c>
      <c r="I385" s="98">
        <v>252</v>
      </c>
      <c r="J385" s="98">
        <v>239</v>
      </c>
      <c r="K385" s="98">
        <v>238</v>
      </c>
      <c r="L385" s="98">
        <v>230</v>
      </c>
      <c r="M385" s="94">
        <v>185</v>
      </c>
      <c r="N385" s="336">
        <v>185</v>
      </c>
      <c r="O385" s="94">
        <v>185</v>
      </c>
      <c r="P385" s="93">
        <v>722</v>
      </c>
      <c r="Q385" s="93">
        <v>750</v>
      </c>
      <c r="R385" s="93">
        <v>780</v>
      </c>
      <c r="S385" s="36">
        <v>3</v>
      </c>
      <c r="T385" s="40">
        <f>Q376/100*S385</f>
        <v>750.3</v>
      </c>
    </row>
    <row r="386" spans="1:20" ht="13.2" x14ac:dyDescent="0.25">
      <c r="A386" s="5">
        <v>41</v>
      </c>
      <c r="B386" s="203">
        <v>625005</v>
      </c>
      <c r="C386" s="5" t="s">
        <v>59</v>
      </c>
      <c r="D386" s="93">
        <v>61</v>
      </c>
      <c r="E386" s="93">
        <v>53</v>
      </c>
      <c r="F386" s="93">
        <v>66</v>
      </c>
      <c r="G386" s="93">
        <v>75</v>
      </c>
      <c r="H386" s="93">
        <v>66</v>
      </c>
      <c r="I386" s="98">
        <v>85</v>
      </c>
      <c r="J386" s="98">
        <v>79</v>
      </c>
      <c r="K386" s="98">
        <v>103</v>
      </c>
      <c r="L386" s="98">
        <v>110</v>
      </c>
      <c r="M386" s="94">
        <v>230</v>
      </c>
      <c r="N386" s="336">
        <v>230</v>
      </c>
      <c r="O386" s="94">
        <v>230</v>
      </c>
      <c r="P386" s="93">
        <v>240</v>
      </c>
      <c r="Q386" s="93">
        <v>251</v>
      </c>
      <c r="R386" s="93">
        <v>260</v>
      </c>
      <c r="S386" s="355">
        <v>1</v>
      </c>
      <c r="T386" s="40">
        <f>Q376/100*S386</f>
        <v>250.1</v>
      </c>
    </row>
    <row r="387" spans="1:20" ht="13.2" x14ac:dyDescent="0.25">
      <c r="A387" s="5">
        <v>41</v>
      </c>
      <c r="B387" s="203">
        <v>625007</v>
      </c>
      <c r="C387" s="5" t="s">
        <v>98</v>
      </c>
      <c r="D387" s="93">
        <v>664</v>
      </c>
      <c r="E387" s="93">
        <v>459</v>
      </c>
      <c r="F387" s="93">
        <v>537</v>
      </c>
      <c r="G387" s="93">
        <v>583</v>
      </c>
      <c r="H387" s="93">
        <v>600</v>
      </c>
      <c r="I387" s="98">
        <v>789</v>
      </c>
      <c r="J387" s="98">
        <v>746</v>
      </c>
      <c r="K387" s="98">
        <v>719</v>
      </c>
      <c r="L387" s="98">
        <v>715</v>
      </c>
      <c r="M387" s="94">
        <v>1095</v>
      </c>
      <c r="N387" s="336">
        <v>1095</v>
      </c>
      <c r="O387" s="94">
        <v>1095</v>
      </c>
      <c r="P387" s="93">
        <v>1142</v>
      </c>
      <c r="Q387" s="93">
        <v>1188</v>
      </c>
      <c r="R387" s="93">
        <v>1236</v>
      </c>
      <c r="S387" s="355">
        <v>4.75</v>
      </c>
      <c r="T387" s="40">
        <f>Q376/100*S387</f>
        <v>1187.9749999999999</v>
      </c>
    </row>
    <row r="388" spans="1:20" ht="15" customHeight="1" x14ac:dyDescent="0.25">
      <c r="A388" s="4">
        <v>41</v>
      </c>
      <c r="B388" s="202">
        <v>632</v>
      </c>
      <c r="C388" s="4" t="s">
        <v>64</v>
      </c>
      <c r="D388" s="114">
        <f t="shared" ref="D388:F388" si="256">SUM(D389:D392)</f>
        <v>26835</v>
      </c>
      <c r="E388" s="114">
        <f t="shared" si="256"/>
        <v>25518</v>
      </c>
      <c r="F388" s="114">
        <f t="shared" si="256"/>
        <v>34652</v>
      </c>
      <c r="G388" s="114">
        <f>SUM(G389:G392)</f>
        <v>25222</v>
      </c>
      <c r="H388" s="114">
        <f>SUM(H389:H392)</f>
        <v>31616</v>
      </c>
      <c r="I388" s="114">
        <f t="shared" ref="I388" si="257">SUM(I389:I392)</f>
        <v>26226</v>
      </c>
      <c r="J388" s="114">
        <f>SUM(J389:J392)</f>
        <v>26500</v>
      </c>
      <c r="K388" s="114">
        <f>SUM(K389:K392)</f>
        <v>22392</v>
      </c>
      <c r="L388" s="114">
        <f>SUM(L389:L392)</f>
        <v>64605</v>
      </c>
      <c r="M388" s="158">
        <f t="shared" ref="M388:N388" si="258">SUM(M389:M392)</f>
        <v>67009</v>
      </c>
      <c r="N388" s="340">
        <f t="shared" si="258"/>
        <v>67009</v>
      </c>
      <c r="O388" s="158">
        <f t="shared" ref="O388" si="259">SUM(O389:O392)</f>
        <v>67009</v>
      </c>
      <c r="P388" s="114">
        <f t="shared" ref="P388" si="260">SUM(P389:P392)</f>
        <v>67200</v>
      </c>
      <c r="Q388" s="114">
        <f t="shared" ref="Q388:R388" si="261">SUM(Q389:Q392)</f>
        <v>63200</v>
      </c>
      <c r="R388" s="114">
        <f t="shared" si="261"/>
        <v>63200</v>
      </c>
      <c r="S388" s="36"/>
      <c r="T388" s="361">
        <f>SUM(T381:T387)</f>
        <v>8991.0949999999993</v>
      </c>
    </row>
    <row r="389" spans="1:20" ht="13.2" x14ac:dyDescent="0.25">
      <c r="A389" s="5">
        <v>41</v>
      </c>
      <c r="B389" s="203">
        <v>632001</v>
      </c>
      <c r="C389" s="5" t="s">
        <v>172</v>
      </c>
      <c r="D389" s="93">
        <v>4495</v>
      </c>
      <c r="E389" s="93">
        <v>4253</v>
      </c>
      <c r="F389" s="93">
        <v>3918</v>
      </c>
      <c r="G389" s="93">
        <v>6602</v>
      </c>
      <c r="H389" s="93">
        <v>4009</v>
      </c>
      <c r="I389" s="98">
        <v>3924</v>
      </c>
      <c r="J389" s="98">
        <v>5748</v>
      </c>
      <c r="K389" s="98">
        <v>4327</v>
      </c>
      <c r="L389" s="98">
        <v>9665</v>
      </c>
      <c r="M389" s="94">
        <v>9000</v>
      </c>
      <c r="N389" s="336">
        <v>9000</v>
      </c>
      <c r="O389" s="94">
        <v>9000</v>
      </c>
      <c r="P389" s="98">
        <v>9000</v>
      </c>
      <c r="Q389" s="93">
        <v>5000</v>
      </c>
      <c r="R389" s="93">
        <v>5000</v>
      </c>
      <c r="S389" s="36"/>
      <c r="T389" s="312"/>
    </row>
    <row r="390" spans="1:20" ht="13.2" x14ac:dyDescent="0.25">
      <c r="A390" s="5">
        <v>41</v>
      </c>
      <c r="B390" s="203">
        <v>632001</v>
      </c>
      <c r="C390" s="5" t="s">
        <v>173</v>
      </c>
      <c r="D390" s="93"/>
      <c r="E390" s="93"/>
      <c r="F390" s="93"/>
      <c r="G390" s="93">
        <v>44</v>
      </c>
      <c r="H390" s="93">
        <v>2717</v>
      </c>
      <c r="I390" s="98">
        <v>1518</v>
      </c>
      <c r="J390" s="98"/>
      <c r="K390" s="98">
        <v>2040</v>
      </c>
      <c r="L390" s="98"/>
      <c r="M390" s="94">
        <v>1000</v>
      </c>
      <c r="N390" s="336">
        <v>1000</v>
      </c>
      <c r="O390" s="94">
        <v>1000</v>
      </c>
      <c r="P390" s="93">
        <v>1000</v>
      </c>
      <c r="Q390" s="93">
        <v>1000</v>
      </c>
      <c r="R390" s="93">
        <v>1000</v>
      </c>
      <c r="S390" s="36"/>
      <c r="T390" s="312"/>
    </row>
    <row r="391" spans="1:20" ht="13.2" x14ac:dyDescent="0.25">
      <c r="A391" s="5">
        <v>41</v>
      </c>
      <c r="B391" s="203">
        <v>632001</v>
      </c>
      <c r="C391" s="5" t="s">
        <v>174</v>
      </c>
      <c r="D391" s="93">
        <v>21624</v>
      </c>
      <c r="E391" s="93">
        <v>19293</v>
      </c>
      <c r="F391" s="93">
        <v>27766</v>
      </c>
      <c r="G391" s="93">
        <v>17625</v>
      </c>
      <c r="H391" s="93">
        <v>23585</v>
      </c>
      <c r="I391" s="98">
        <v>19639</v>
      </c>
      <c r="J391" s="98">
        <v>18800</v>
      </c>
      <c r="K391" s="98">
        <v>14695</v>
      </c>
      <c r="L391" s="98">
        <v>53716</v>
      </c>
      <c r="M391" s="94">
        <v>55309</v>
      </c>
      <c r="N391" s="336">
        <v>55309</v>
      </c>
      <c r="O391" s="94">
        <v>55309</v>
      </c>
      <c r="P391" s="93">
        <v>55500</v>
      </c>
      <c r="Q391" s="93">
        <v>55500</v>
      </c>
      <c r="R391" s="93">
        <v>55500</v>
      </c>
      <c r="S391" s="36"/>
      <c r="T391" s="312"/>
    </row>
    <row r="392" spans="1:20" ht="13.2" x14ac:dyDescent="0.25">
      <c r="A392" s="5">
        <v>41</v>
      </c>
      <c r="B392" s="203">
        <v>632002</v>
      </c>
      <c r="C392" s="5" t="s">
        <v>66</v>
      </c>
      <c r="D392" s="93">
        <v>716</v>
      </c>
      <c r="E392" s="93">
        <v>1972</v>
      </c>
      <c r="F392" s="93">
        <v>2968</v>
      </c>
      <c r="G392" s="93">
        <v>951</v>
      </c>
      <c r="H392" s="93">
        <v>1305</v>
      </c>
      <c r="I392" s="98">
        <v>1145</v>
      </c>
      <c r="J392" s="98">
        <v>1952</v>
      </c>
      <c r="K392" s="98">
        <v>1330</v>
      </c>
      <c r="L392" s="98">
        <v>1224</v>
      </c>
      <c r="M392" s="94">
        <v>1700</v>
      </c>
      <c r="N392" s="336">
        <v>1700</v>
      </c>
      <c r="O392" s="94">
        <v>1700</v>
      </c>
      <c r="P392" s="93">
        <v>1700</v>
      </c>
      <c r="Q392" s="93">
        <v>1700</v>
      </c>
      <c r="R392" s="93">
        <v>1700</v>
      </c>
      <c r="S392" s="36"/>
      <c r="T392" s="312"/>
    </row>
    <row r="393" spans="1:20" ht="13.2" x14ac:dyDescent="0.25">
      <c r="A393" s="4">
        <v>41</v>
      </c>
      <c r="B393" s="202">
        <v>633</v>
      </c>
      <c r="C393" s="4" t="s">
        <v>101</v>
      </c>
      <c r="D393" s="114">
        <f t="shared" ref="D393:F393" si="262">SUM(D394:D396)</f>
        <v>1371</v>
      </c>
      <c r="E393" s="114">
        <f t="shared" si="262"/>
        <v>1171</v>
      </c>
      <c r="F393" s="114">
        <f t="shared" si="262"/>
        <v>1936</v>
      </c>
      <c r="G393" s="114">
        <f>SUM(G394:G396)</f>
        <v>7596</v>
      </c>
      <c r="H393" s="114">
        <f>SUM(H394:H396)</f>
        <v>2567</v>
      </c>
      <c r="I393" s="114">
        <f t="shared" ref="I393" si="263">SUM(I394:I396)</f>
        <v>1875</v>
      </c>
      <c r="J393" s="114">
        <f>SUM(J394:J396)</f>
        <v>1746</v>
      </c>
      <c r="K393" s="114">
        <f>SUM(K394:K396)</f>
        <v>3427</v>
      </c>
      <c r="L393" s="114">
        <f>SUM(L394:L396)</f>
        <v>3464</v>
      </c>
      <c r="M393" s="158">
        <f t="shared" ref="M393:N393" si="264">SUM(M394:M396)</f>
        <v>6300</v>
      </c>
      <c r="N393" s="340">
        <f t="shared" si="264"/>
        <v>6300</v>
      </c>
      <c r="O393" s="158">
        <f t="shared" ref="O393" si="265">SUM(O394:O396)</f>
        <v>6300</v>
      </c>
      <c r="P393" s="114">
        <f t="shared" ref="P393" si="266">SUM(P394:P396)</f>
        <v>6050</v>
      </c>
      <c r="Q393" s="114">
        <f t="shared" ref="Q393:R393" si="267">SUM(Q394:Q396)</f>
        <v>3050</v>
      </c>
      <c r="R393" s="114">
        <f t="shared" si="267"/>
        <v>3050</v>
      </c>
      <c r="S393" s="36"/>
      <c r="T393" s="312"/>
    </row>
    <row r="394" spans="1:20" ht="13.2" x14ac:dyDescent="0.25">
      <c r="A394" s="5">
        <v>41</v>
      </c>
      <c r="B394" s="203">
        <v>633001</v>
      </c>
      <c r="C394" s="5" t="s">
        <v>350</v>
      </c>
      <c r="D394" s="93">
        <v>0</v>
      </c>
      <c r="E394" s="93"/>
      <c r="F394" s="93"/>
      <c r="G394" s="93">
        <v>5860</v>
      </c>
      <c r="H394" s="93">
        <v>851</v>
      </c>
      <c r="I394" s="98">
        <v>100</v>
      </c>
      <c r="J394" s="98"/>
      <c r="K394" s="98"/>
      <c r="L394" s="98"/>
      <c r="M394" s="94">
        <v>1500</v>
      </c>
      <c r="N394" s="336">
        <v>1500</v>
      </c>
      <c r="O394" s="94">
        <v>1500</v>
      </c>
      <c r="P394" s="93">
        <v>1500</v>
      </c>
      <c r="Q394" s="93">
        <v>1500</v>
      </c>
      <c r="R394" s="93">
        <v>1500</v>
      </c>
      <c r="S394" s="36"/>
      <c r="T394" s="312"/>
    </row>
    <row r="395" spans="1:20" ht="13.2" x14ac:dyDescent="0.25">
      <c r="A395" s="5">
        <v>41</v>
      </c>
      <c r="B395" s="203">
        <v>633004</v>
      </c>
      <c r="C395" s="5" t="s">
        <v>176</v>
      </c>
      <c r="D395" s="93">
        <v>0</v>
      </c>
      <c r="E395" s="93">
        <v>51</v>
      </c>
      <c r="F395" s="93"/>
      <c r="G395" s="93"/>
      <c r="H395" s="93"/>
      <c r="I395" s="98">
        <v>0</v>
      </c>
      <c r="J395" s="98"/>
      <c r="K395" s="98"/>
      <c r="L395" s="98"/>
      <c r="M395" s="94">
        <v>800</v>
      </c>
      <c r="N395" s="336">
        <v>800</v>
      </c>
      <c r="O395" s="94">
        <v>800</v>
      </c>
      <c r="P395" s="93">
        <v>800</v>
      </c>
      <c r="Q395" s="93">
        <v>800</v>
      </c>
      <c r="R395" s="93">
        <v>800</v>
      </c>
      <c r="S395" s="36"/>
      <c r="T395" s="312"/>
    </row>
    <row r="396" spans="1:20" ht="13.2" x14ac:dyDescent="0.25">
      <c r="A396" s="5">
        <v>41</v>
      </c>
      <c r="B396" s="203">
        <v>633006</v>
      </c>
      <c r="C396" s="5" t="s">
        <v>177</v>
      </c>
      <c r="D396" s="93">
        <v>1371</v>
      </c>
      <c r="E396" s="93">
        <v>1120</v>
      </c>
      <c r="F396" s="93">
        <v>1936</v>
      </c>
      <c r="G396" s="93">
        <v>1736</v>
      </c>
      <c r="H396" s="93">
        <v>1716</v>
      </c>
      <c r="I396" s="98">
        <v>1775</v>
      </c>
      <c r="J396" s="98">
        <v>1746</v>
      </c>
      <c r="K396" s="98">
        <v>3427</v>
      </c>
      <c r="L396" s="98">
        <v>3464</v>
      </c>
      <c r="M396" s="94">
        <v>4000</v>
      </c>
      <c r="N396" s="336">
        <v>4000</v>
      </c>
      <c r="O396" s="94">
        <v>4000</v>
      </c>
      <c r="P396" s="98">
        <v>3750</v>
      </c>
      <c r="Q396" s="93">
        <v>750</v>
      </c>
      <c r="R396" s="93">
        <v>750</v>
      </c>
      <c r="S396" s="36"/>
      <c r="T396" s="312"/>
    </row>
    <row r="397" spans="1:20" ht="13.2" x14ac:dyDescent="0.25">
      <c r="A397" s="4">
        <v>41</v>
      </c>
      <c r="B397" s="202">
        <v>635</v>
      </c>
      <c r="C397" s="4" t="s">
        <v>102</v>
      </c>
      <c r="D397" s="114">
        <f t="shared" ref="D397:F397" si="268">SUM(D398:D400)</f>
        <v>24131</v>
      </c>
      <c r="E397" s="114">
        <f t="shared" si="268"/>
        <v>30212</v>
      </c>
      <c r="F397" s="114">
        <f t="shared" si="268"/>
        <v>107545</v>
      </c>
      <c r="G397" s="114">
        <f>SUM(G398:G400)</f>
        <v>94185</v>
      </c>
      <c r="H397" s="114">
        <f>SUM(H398:H400)</f>
        <v>35056</v>
      </c>
      <c r="I397" s="114">
        <f t="shared" ref="I397" si="269">SUM(I398:I400)</f>
        <v>3661</v>
      </c>
      <c r="J397" s="114">
        <f t="shared" ref="J397:Q397" si="270">SUM(J398:J400)</f>
        <v>3235</v>
      </c>
      <c r="K397" s="114">
        <f t="shared" si="270"/>
        <v>600</v>
      </c>
      <c r="L397" s="114">
        <f>SUM(L398:L400)</f>
        <v>3754</v>
      </c>
      <c r="M397" s="158">
        <f t="shared" si="270"/>
        <v>16000</v>
      </c>
      <c r="N397" s="340">
        <f t="shared" ref="N397:O397" si="271">SUM(N398:N400)</f>
        <v>16000</v>
      </c>
      <c r="O397" s="158">
        <f t="shared" si="271"/>
        <v>16000</v>
      </c>
      <c r="P397" s="114">
        <f t="shared" si="270"/>
        <v>14000</v>
      </c>
      <c r="Q397" s="114">
        <f t="shared" si="270"/>
        <v>21000</v>
      </c>
      <c r="R397" s="114">
        <f t="shared" ref="R397" si="272">SUM(R398:R400)</f>
        <v>21000</v>
      </c>
      <c r="S397" s="36"/>
      <c r="T397" s="312"/>
    </row>
    <row r="398" spans="1:20" ht="13.2" x14ac:dyDescent="0.25">
      <c r="A398" s="5">
        <v>41</v>
      </c>
      <c r="B398" s="203">
        <v>635004</v>
      </c>
      <c r="C398" s="5" t="s">
        <v>157</v>
      </c>
      <c r="D398" s="93">
        <v>265</v>
      </c>
      <c r="E398" s="93"/>
      <c r="F398" s="93"/>
      <c r="G398" s="93">
        <v>261</v>
      </c>
      <c r="H398" s="93">
        <v>54</v>
      </c>
      <c r="I398" s="98">
        <v>476</v>
      </c>
      <c r="J398" s="98"/>
      <c r="K398" s="98"/>
      <c r="L398" s="98">
        <v>564</v>
      </c>
      <c r="M398" s="94">
        <v>1000</v>
      </c>
      <c r="N398" s="336">
        <v>1000</v>
      </c>
      <c r="O398" s="94">
        <v>1000</v>
      </c>
      <c r="P398" s="93">
        <v>1000</v>
      </c>
      <c r="Q398" s="93">
        <v>1000</v>
      </c>
      <c r="R398" s="93">
        <v>1000</v>
      </c>
      <c r="S398" s="36"/>
      <c r="T398" s="312"/>
    </row>
    <row r="399" spans="1:20" ht="13.2" x14ac:dyDescent="0.25">
      <c r="A399" s="5">
        <v>46</v>
      </c>
      <c r="B399" s="203">
        <v>635006</v>
      </c>
      <c r="C399" s="5" t="s">
        <v>168</v>
      </c>
      <c r="D399" s="93"/>
      <c r="E399" s="93"/>
      <c r="F399" s="93"/>
      <c r="G399" s="93">
        <v>40793</v>
      </c>
      <c r="H399" s="93"/>
      <c r="I399" s="99">
        <v>0</v>
      </c>
      <c r="J399" s="99"/>
      <c r="K399" s="99"/>
      <c r="L399" s="99"/>
      <c r="M399" s="94">
        <v>0</v>
      </c>
      <c r="N399" s="336">
        <v>0</v>
      </c>
      <c r="O399" s="94">
        <v>0</v>
      </c>
      <c r="P399" s="93"/>
      <c r="Q399" s="93"/>
      <c r="R399" s="93"/>
      <c r="S399" s="36"/>
      <c r="T399" s="312"/>
    </row>
    <row r="400" spans="1:20" ht="13.2" x14ac:dyDescent="0.25">
      <c r="A400" s="5">
        <v>41</v>
      </c>
      <c r="B400" s="203">
        <v>635006</v>
      </c>
      <c r="C400" s="5" t="s">
        <v>168</v>
      </c>
      <c r="D400" s="93">
        <v>23866</v>
      </c>
      <c r="E400" s="93">
        <v>30212</v>
      </c>
      <c r="F400" s="93">
        <v>107545</v>
      </c>
      <c r="G400" s="93">
        <v>53131</v>
      </c>
      <c r="H400" s="93">
        <v>35002</v>
      </c>
      <c r="I400" s="98">
        <v>3185</v>
      </c>
      <c r="J400" s="98">
        <v>3235</v>
      </c>
      <c r="K400" s="98">
        <v>600</v>
      </c>
      <c r="L400" s="98">
        <v>3190</v>
      </c>
      <c r="M400" s="94">
        <v>15000</v>
      </c>
      <c r="N400" s="336">
        <v>15000</v>
      </c>
      <c r="O400" s="94">
        <v>15000</v>
      </c>
      <c r="P400" s="93">
        <v>13000</v>
      </c>
      <c r="Q400" s="93">
        <v>20000</v>
      </c>
      <c r="R400" s="93">
        <v>20000</v>
      </c>
      <c r="S400" s="36"/>
      <c r="T400" s="312"/>
    </row>
    <row r="401" spans="1:20" ht="13.2" x14ac:dyDescent="0.25">
      <c r="A401" s="4">
        <v>41</v>
      </c>
      <c r="B401" s="202">
        <v>637</v>
      </c>
      <c r="C401" s="4" t="s">
        <v>84</v>
      </c>
      <c r="D401" s="114">
        <f t="shared" ref="D401:F401" si="273">SUM(D402:D403)</f>
        <v>1611</v>
      </c>
      <c r="E401" s="114">
        <f t="shared" si="273"/>
        <v>854</v>
      </c>
      <c r="F401" s="114">
        <f t="shared" si="273"/>
        <v>2078</v>
      </c>
      <c r="G401" s="114">
        <f>SUM(G402:G403)</f>
        <v>350</v>
      </c>
      <c r="H401" s="114">
        <f>SUM(H402:H403)</f>
        <v>180</v>
      </c>
      <c r="I401" s="114">
        <f t="shared" ref="I401" si="274">SUM(I402:I403)</f>
        <v>284</v>
      </c>
      <c r="J401" s="114">
        <f>SUM(J402:J403)</f>
        <v>729</v>
      </c>
      <c r="K401" s="114">
        <f>SUM(K402:K403)</f>
        <v>169</v>
      </c>
      <c r="L401" s="114">
        <f>SUM(L402:L403)</f>
        <v>739</v>
      </c>
      <c r="M401" s="158">
        <f t="shared" ref="M401:N401" si="275">SUM(M402:M403)</f>
        <v>1200</v>
      </c>
      <c r="N401" s="340">
        <f t="shared" si="275"/>
        <v>1200</v>
      </c>
      <c r="O401" s="158">
        <f t="shared" ref="O401" si="276">SUM(O402:O403)</f>
        <v>1200</v>
      </c>
      <c r="P401" s="114">
        <f t="shared" ref="P401" si="277">SUM(P402:P403)</f>
        <v>1200</v>
      </c>
      <c r="Q401" s="114">
        <f t="shared" ref="Q401:R401" si="278">SUM(Q402:Q403)</f>
        <v>1200</v>
      </c>
      <c r="R401" s="114">
        <f t="shared" si="278"/>
        <v>1200</v>
      </c>
      <c r="S401" s="36"/>
      <c r="T401" s="312"/>
    </row>
    <row r="402" spans="1:20" ht="13.2" x14ac:dyDescent="0.25">
      <c r="A402" s="5">
        <v>41</v>
      </c>
      <c r="B402" s="203">
        <v>637005</v>
      </c>
      <c r="C402" s="5" t="s">
        <v>178</v>
      </c>
      <c r="D402" s="93"/>
      <c r="E402" s="93"/>
      <c r="F402" s="93">
        <v>1188</v>
      </c>
      <c r="G402" s="93"/>
      <c r="H402" s="93">
        <v>120</v>
      </c>
      <c r="I402" s="98">
        <v>166</v>
      </c>
      <c r="J402" s="98">
        <v>729</v>
      </c>
      <c r="K402" s="98">
        <v>169</v>
      </c>
      <c r="L402" s="98">
        <v>739</v>
      </c>
      <c r="M402" s="94">
        <v>1200</v>
      </c>
      <c r="N402" s="336">
        <v>1200</v>
      </c>
      <c r="O402" s="94">
        <v>1200</v>
      </c>
      <c r="P402" s="93">
        <v>1200</v>
      </c>
      <c r="Q402" s="93">
        <v>1200</v>
      </c>
      <c r="R402" s="93">
        <v>1200</v>
      </c>
      <c r="S402" s="36"/>
      <c r="T402" s="312"/>
    </row>
    <row r="403" spans="1:20" ht="13.2" x14ac:dyDescent="0.25">
      <c r="A403" s="5">
        <v>41</v>
      </c>
      <c r="B403" s="203" t="s">
        <v>263</v>
      </c>
      <c r="C403" s="5" t="s">
        <v>179</v>
      </c>
      <c r="D403" s="93">
        <v>1611</v>
      </c>
      <c r="E403" s="93">
        <v>854</v>
      </c>
      <c r="F403" s="93">
        <v>890</v>
      </c>
      <c r="G403" s="93">
        <v>350</v>
      </c>
      <c r="H403" s="93">
        <v>60</v>
      </c>
      <c r="I403" s="98">
        <v>118</v>
      </c>
      <c r="J403" s="98"/>
      <c r="K403" s="98"/>
      <c r="L403" s="98"/>
      <c r="M403" s="94">
        <v>0</v>
      </c>
      <c r="N403" s="336">
        <v>0</v>
      </c>
      <c r="O403" s="94">
        <v>0</v>
      </c>
      <c r="P403" s="93">
        <v>0</v>
      </c>
      <c r="Q403" s="93">
        <v>0</v>
      </c>
      <c r="R403" s="93">
        <v>0</v>
      </c>
      <c r="S403" s="36"/>
      <c r="T403" s="312"/>
    </row>
    <row r="404" spans="1:20" ht="13.2" x14ac:dyDescent="0.25">
      <c r="A404" s="4"/>
      <c r="B404" s="202">
        <v>642</v>
      </c>
      <c r="C404" s="4" t="s">
        <v>302</v>
      </c>
      <c r="D404" s="90">
        <v>63</v>
      </c>
      <c r="E404" s="90">
        <v>66</v>
      </c>
      <c r="F404" s="90">
        <v>68</v>
      </c>
      <c r="G404" s="90">
        <v>59</v>
      </c>
      <c r="H404" s="90">
        <v>180</v>
      </c>
      <c r="I404" s="92">
        <v>55</v>
      </c>
      <c r="J404" s="92">
        <v>0</v>
      </c>
      <c r="K404" s="92">
        <v>0</v>
      </c>
      <c r="L404" s="92">
        <v>92</v>
      </c>
      <c r="M404" s="91"/>
      <c r="N404" s="337"/>
      <c r="O404" s="91"/>
      <c r="P404" s="90"/>
      <c r="Q404" s="90"/>
      <c r="R404" s="90"/>
      <c r="S404" s="36"/>
      <c r="T404" s="312"/>
    </row>
    <row r="405" spans="1:20" ht="13.8" thickBot="1" x14ac:dyDescent="0.3">
      <c r="A405" s="184"/>
      <c r="B405" s="219"/>
      <c r="C405" s="184"/>
      <c r="D405" s="112"/>
      <c r="E405" s="112"/>
      <c r="F405" s="112"/>
      <c r="G405" s="112"/>
      <c r="H405" s="112"/>
      <c r="I405" s="129"/>
      <c r="J405" s="129"/>
      <c r="K405" s="129"/>
      <c r="L405" s="129"/>
      <c r="M405" s="272"/>
      <c r="N405" s="345"/>
      <c r="O405" s="272"/>
      <c r="P405" s="183"/>
      <c r="Q405" s="183"/>
      <c r="R405" s="183"/>
      <c r="S405" s="36"/>
      <c r="T405" s="312"/>
    </row>
    <row r="406" spans="1:20" s="192" customFormat="1" ht="30" customHeight="1" x14ac:dyDescent="0.25">
      <c r="A406" s="189"/>
      <c r="B406" s="376" t="s">
        <v>45</v>
      </c>
      <c r="C406" s="376"/>
      <c r="D406" s="190" t="s">
        <v>1</v>
      </c>
      <c r="E406" s="190" t="s">
        <v>1</v>
      </c>
      <c r="F406" s="191" t="s">
        <v>1</v>
      </c>
      <c r="G406" s="191" t="s">
        <v>466</v>
      </c>
      <c r="H406" s="191" t="s">
        <v>467</v>
      </c>
      <c r="I406" s="190" t="s">
        <v>468</v>
      </c>
      <c r="J406" s="190" t="s">
        <v>478</v>
      </c>
      <c r="K406" s="190" t="s">
        <v>535</v>
      </c>
      <c r="L406" s="190" t="s">
        <v>581</v>
      </c>
      <c r="M406" s="78" t="s">
        <v>578</v>
      </c>
      <c r="N406" s="251" t="s">
        <v>579</v>
      </c>
      <c r="O406" s="251" t="s">
        <v>536</v>
      </c>
      <c r="P406" s="251" t="s">
        <v>479</v>
      </c>
      <c r="Q406" s="177" t="s">
        <v>537</v>
      </c>
      <c r="R406" s="177" t="s">
        <v>582</v>
      </c>
      <c r="S406" s="36"/>
      <c r="T406" s="312"/>
    </row>
    <row r="407" spans="1:20" ht="13.2" x14ac:dyDescent="0.25">
      <c r="A407" s="25"/>
      <c r="B407" s="199" t="s">
        <v>180</v>
      </c>
      <c r="C407" s="25" t="s">
        <v>339</v>
      </c>
      <c r="D407" s="111">
        <f t="shared" ref="D407:H407" si="279">D408+D412</f>
        <v>185037</v>
      </c>
      <c r="E407" s="111">
        <f t="shared" si="279"/>
        <v>243487</v>
      </c>
      <c r="F407" s="111">
        <f t="shared" si="279"/>
        <v>251211</v>
      </c>
      <c r="G407" s="111">
        <f t="shared" si="279"/>
        <v>219006</v>
      </c>
      <c r="H407" s="111">
        <f t="shared" si="279"/>
        <v>347738</v>
      </c>
      <c r="I407" s="111">
        <f t="shared" ref="I407" si="280">I408+I412</f>
        <v>317671</v>
      </c>
      <c r="J407" s="111">
        <f>J412+J408</f>
        <v>328534</v>
      </c>
      <c r="K407" s="111">
        <f>K412+K408</f>
        <v>521314</v>
      </c>
      <c r="L407" s="111">
        <f>L412+L408</f>
        <v>465642</v>
      </c>
      <c r="M407" s="111">
        <f t="shared" ref="M407:O407" si="281">M408+M412</f>
        <v>567350</v>
      </c>
      <c r="N407" s="111">
        <f t="shared" si="281"/>
        <v>580850</v>
      </c>
      <c r="O407" s="111">
        <f t="shared" si="281"/>
        <v>560850</v>
      </c>
      <c r="P407" s="111">
        <f t="shared" ref="P407" si="282">P408+P412</f>
        <v>584350</v>
      </c>
      <c r="Q407" s="111">
        <f t="shared" ref="Q407:R407" si="283">Q408+Q412</f>
        <v>604350</v>
      </c>
      <c r="R407" s="111">
        <f t="shared" si="283"/>
        <v>604350</v>
      </c>
      <c r="S407" s="36"/>
      <c r="T407" s="312"/>
    </row>
    <row r="408" spans="1:20" ht="13.2" x14ac:dyDescent="0.25">
      <c r="A408" s="4">
        <v>41</v>
      </c>
      <c r="B408" s="202">
        <v>641</v>
      </c>
      <c r="C408" s="4" t="s">
        <v>181</v>
      </c>
      <c r="D408" s="114">
        <f>SUM(D409:D409)</f>
        <v>153303</v>
      </c>
      <c r="E408" s="114">
        <f>SUM(E409)</f>
        <v>216572</v>
      </c>
      <c r="F408" s="114">
        <f>SUM(F409)</f>
        <v>229025</v>
      </c>
      <c r="G408" s="114">
        <f>SUM(G409:G411)</f>
        <v>194480</v>
      </c>
      <c r="H408" s="114">
        <f>SUM(H409:H411)</f>
        <v>312133</v>
      </c>
      <c r="I408" s="114">
        <f t="shared" ref="I408" si="284">SUM(I409)</f>
        <v>290000</v>
      </c>
      <c r="J408" s="114">
        <f t="shared" ref="J408:R408" si="285">SUM(J409:J411)</f>
        <v>288500</v>
      </c>
      <c r="K408" s="114">
        <f t="shared" si="285"/>
        <v>447500</v>
      </c>
      <c r="L408" s="114">
        <f t="shared" si="285"/>
        <v>398500</v>
      </c>
      <c r="M408" s="158">
        <f t="shared" si="285"/>
        <v>488000</v>
      </c>
      <c r="N408" s="340">
        <f t="shared" si="285"/>
        <v>489500</v>
      </c>
      <c r="O408" s="158">
        <f t="shared" si="285"/>
        <v>469500</v>
      </c>
      <c r="P408" s="114">
        <f t="shared" si="285"/>
        <v>497000</v>
      </c>
      <c r="Q408" s="114">
        <f t="shared" si="285"/>
        <v>517000</v>
      </c>
      <c r="R408" s="114">
        <f t="shared" si="285"/>
        <v>517000</v>
      </c>
      <c r="S408" s="36"/>
      <c r="T408" s="312"/>
    </row>
    <row r="409" spans="1:20" ht="13.2" x14ac:dyDescent="0.25">
      <c r="A409" s="5">
        <v>41</v>
      </c>
      <c r="B409" s="203">
        <v>641001</v>
      </c>
      <c r="C409" s="5" t="s">
        <v>255</v>
      </c>
      <c r="D409" s="93">
        <v>153303</v>
      </c>
      <c r="E409" s="93">
        <v>216572</v>
      </c>
      <c r="F409" s="93">
        <v>229025</v>
      </c>
      <c r="G409" s="98">
        <v>114480</v>
      </c>
      <c r="H409" s="98">
        <v>312133</v>
      </c>
      <c r="I409" s="98">
        <v>290000</v>
      </c>
      <c r="J409" s="98">
        <v>193472</v>
      </c>
      <c r="K409" s="98">
        <v>348500</v>
      </c>
      <c r="L409" s="98">
        <v>326500</v>
      </c>
      <c r="M409" s="94">
        <v>438000</v>
      </c>
      <c r="N409" s="336">
        <v>439500</v>
      </c>
      <c r="O409" s="94">
        <v>419500</v>
      </c>
      <c r="P409" s="98">
        <v>347000</v>
      </c>
      <c r="Q409" s="98">
        <v>467000</v>
      </c>
      <c r="R409" s="98">
        <v>467000</v>
      </c>
      <c r="S409" s="36"/>
      <c r="T409" s="312"/>
    </row>
    <row r="410" spans="1:20" ht="13.2" x14ac:dyDescent="0.25">
      <c r="A410" s="5">
        <v>41</v>
      </c>
      <c r="B410" s="203">
        <v>641001</v>
      </c>
      <c r="C410" s="5" t="s">
        <v>637</v>
      </c>
      <c r="D410" s="93">
        <v>153303</v>
      </c>
      <c r="E410" s="93">
        <v>0</v>
      </c>
      <c r="F410" s="93"/>
      <c r="G410" s="98">
        <v>80000</v>
      </c>
      <c r="H410" s="98">
        <v>0</v>
      </c>
      <c r="I410" s="98">
        <v>0</v>
      </c>
      <c r="J410" s="98"/>
      <c r="K410" s="98">
        <v>99000</v>
      </c>
      <c r="L410" s="98">
        <v>72000</v>
      </c>
      <c r="M410" s="94"/>
      <c r="N410" s="336"/>
      <c r="O410" s="94"/>
      <c r="P410" s="98">
        <v>100000</v>
      </c>
      <c r="Q410" s="98"/>
      <c r="R410" s="98"/>
      <c r="S410" s="36"/>
      <c r="T410" s="312"/>
    </row>
    <row r="411" spans="1:20" ht="13.2" x14ac:dyDescent="0.25">
      <c r="A411" s="5">
        <v>41</v>
      </c>
      <c r="B411" s="203">
        <v>641001</v>
      </c>
      <c r="C411" s="5" t="s">
        <v>677</v>
      </c>
      <c r="D411" s="93"/>
      <c r="E411" s="93"/>
      <c r="F411" s="93"/>
      <c r="G411" s="98"/>
      <c r="H411" s="98"/>
      <c r="I411" s="98"/>
      <c r="J411" s="98">
        <v>95028</v>
      </c>
      <c r="K411" s="98"/>
      <c r="L411" s="98"/>
      <c r="M411" s="94">
        <v>50000</v>
      </c>
      <c r="N411" s="336">
        <v>50000</v>
      </c>
      <c r="O411" s="94">
        <v>50000</v>
      </c>
      <c r="P411" s="98">
        <v>50000</v>
      </c>
      <c r="Q411" s="98">
        <v>50000</v>
      </c>
      <c r="R411" s="98">
        <v>50000</v>
      </c>
      <c r="S411" s="36"/>
      <c r="T411" s="312"/>
    </row>
    <row r="412" spans="1:20" ht="13.2" x14ac:dyDescent="0.25">
      <c r="A412" s="29"/>
      <c r="B412" s="214" t="s">
        <v>354</v>
      </c>
      <c r="C412" s="24" t="s">
        <v>355</v>
      </c>
      <c r="D412" s="111">
        <f t="shared" ref="D412:H412" si="286">D413+D416+D418+D425</f>
        <v>31734</v>
      </c>
      <c r="E412" s="111">
        <f t="shared" si="286"/>
        <v>26915</v>
      </c>
      <c r="F412" s="111">
        <f t="shared" si="286"/>
        <v>22186</v>
      </c>
      <c r="G412" s="111">
        <f t="shared" si="286"/>
        <v>24526</v>
      </c>
      <c r="H412" s="111">
        <f t="shared" si="286"/>
        <v>35605</v>
      </c>
      <c r="I412" s="111">
        <f t="shared" ref="I412:P412" si="287">I413+I416+I418+I425</f>
        <v>27671</v>
      </c>
      <c r="J412" s="111">
        <f>J413+J416+J418+J425</f>
        <v>40034</v>
      </c>
      <c r="K412" s="111">
        <f>K413+K418+K425</f>
        <v>73814</v>
      </c>
      <c r="L412" s="111">
        <f>L413+L418+L425</f>
        <v>67142</v>
      </c>
      <c r="M412" s="111">
        <f t="shared" ref="M412:N412" si="288">M413+M416+M418+M425</f>
        <v>79350</v>
      </c>
      <c r="N412" s="111">
        <f t="shared" si="288"/>
        <v>91350</v>
      </c>
      <c r="O412" s="111">
        <f t="shared" ref="O412" si="289">O413+O416+O418+O425</f>
        <v>91350</v>
      </c>
      <c r="P412" s="111">
        <f t="shared" si="287"/>
        <v>87350</v>
      </c>
      <c r="Q412" s="111">
        <f t="shared" ref="Q412:R412" si="290">Q413+Q416+Q418+Q425</f>
        <v>87350</v>
      </c>
      <c r="R412" s="111">
        <f t="shared" si="290"/>
        <v>87350</v>
      </c>
      <c r="S412" s="36"/>
      <c r="T412" s="312"/>
    </row>
    <row r="413" spans="1:20" ht="13.2" x14ac:dyDescent="0.25">
      <c r="A413" s="5"/>
      <c r="B413" s="202">
        <v>633</v>
      </c>
      <c r="C413" s="4" t="s">
        <v>101</v>
      </c>
      <c r="D413" s="90">
        <f t="shared" ref="D413:F413" si="291">SUM(D414:D415)</f>
        <v>7728</v>
      </c>
      <c r="E413" s="90">
        <f t="shared" si="291"/>
        <v>3661</v>
      </c>
      <c r="F413" s="90">
        <f t="shared" si="291"/>
        <v>2046</v>
      </c>
      <c r="G413" s="92">
        <f>SUM(G414:G415)</f>
        <v>1855</v>
      </c>
      <c r="H413" s="92">
        <f>SUM(H414:H415)</f>
        <v>1982</v>
      </c>
      <c r="I413" s="92">
        <f t="shared" ref="I413" si="292">SUM(I414:I415)</f>
        <v>0</v>
      </c>
      <c r="J413" s="92">
        <f t="shared" ref="J413:O413" si="293">SUM(J414:J415)</f>
        <v>5092</v>
      </c>
      <c r="K413" s="92">
        <f t="shared" si="293"/>
        <v>2433</v>
      </c>
      <c r="L413" s="92">
        <f t="shared" si="293"/>
        <v>0</v>
      </c>
      <c r="M413" s="91">
        <f t="shared" si="293"/>
        <v>10000</v>
      </c>
      <c r="N413" s="337">
        <f t="shared" si="293"/>
        <v>14000</v>
      </c>
      <c r="O413" s="91">
        <f t="shared" si="293"/>
        <v>14000</v>
      </c>
      <c r="P413" s="90">
        <f t="shared" ref="P413" si="294">SUM(P414:P415)</f>
        <v>10000</v>
      </c>
      <c r="Q413" s="90">
        <f t="shared" ref="Q413:R413" si="295">SUM(Q414:Q415)</f>
        <v>10000</v>
      </c>
      <c r="R413" s="90">
        <f t="shared" si="295"/>
        <v>10000</v>
      </c>
      <c r="S413" s="36"/>
      <c r="T413" s="312"/>
    </row>
    <row r="414" spans="1:20" ht="13.2" x14ac:dyDescent="0.25">
      <c r="A414" s="5">
        <v>41</v>
      </c>
      <c r="B414" s="205" t="s">
        <v>507</v>
      </c>
      <c r="C414" s="10" t="s">
        <v>597</v>
      </c>
      <c r="D414" s="93">
        <v>4020</v>
      </c>
      <c r="E414" s="93"/>
      <c r="F414" s="93"/>
      <c r="G414" s="98"/>
      <c r="H414" s="98"/>
      <c r="I414" s="98"/>
      <c r="J414" s="98"/>
      <c r="K414" s="98"/>
      <c r="L414" s="98">
        <v>0</v>
      </c>
      <c r="M414" s="94"/>
      <c r="N414" s="336">
        <v>4000</v>
      </c>
      <c r="O414" s="94">
        <v>4000</v>
      </c>
      <c r="P414" s="93"/>
      <c r="Q414" s="93"/>
      <c r="R414" s="93"/>
      <c r="S414" s="36"/>
      <c r="T414" s="312"/>
    </row>
    <row r="415" spans="1:20" ht="13.2" x14ac:dyDescent="0.25">
      <c r="A415" s="5">
        <v>41</v>
      </c>
      <c r="B415" s="205">
        <v>633016</v>
      </c>
      <c r="C415" s="10" t="s">
        <v>361</v>
      </c>
      <c r="D415" s="93">
        <v>3708</v>
      </c>
      <c r="E415" s="93">
        <v>3661</v>
      </c>
      <c r="F415" s="93">
        <v>2046</v>
      </c>
      <c r="G415" s="98">
        <v>1855</v>
      </c>
      <c r="H415" s="98">
        <v>1982</v>
      </c>
      <c r="I415" s="98">
        <v>0</v>
      </c>
      <c r="J415" s="98">
        <v>5092</v>
      </c>
      <c r="K415" s="98">
        <v>2433</v>
      </c>
      <c r="L415" s="98">
        <v>0</v>
      </c>
      <c r="M415" s="94">
        <v>10000</v>
      </c>
      <c r="N415" s="336">
        <v>10000</v>
      </c>
      <c r="O415" s="94">
        <v>10000</v>
      </c>
      <c r="P415" s="93">
        <v>10000</v>
      </c>
      <c r="Q415" s="93">
        <v>10000</v>
      </c>
      <c r="R415" s="93">
        <v>10000</v>
      </c>
      <c r="S415" s="36"/>
      <c r="T415" s="312"/>
    </row>
    <row r="416" spans="1:20" ht="13.2" x14ac:dyDescent="0.25">
      <c r="A416" s="5">
        <v>41</v>
      </c>
      <c r="B416" s="202">
        <v>635</v>
      </c>
      <c r="C416" s="4" t="s">
        <v>102</v>
      </c>
      <c r="D416" s="90">
        <f t="shared" ref="D416:R416" si="296">SUM(D417:D417)</f>
        <v>0</v>
      </c>
      <c r="E416" s="90">
        <f t="shared" si="296"/>
        <v>0</v>
      </c>
      <c r="F416" s="90">
        <f>SUM(F417)</f>
        <v>280</v>
      </c>
      <c r="G416" s="92">
        <f>SUM(G417)</f>
        <v>30</v>
      </c>
      <c r="H416" s="92">
        <f>SUM(H417)</f>
        <v>0</v>
      </c>
      <c r="I416" s="92">
        <f t="shared" si="296"/>
        <v>64</v>
      </c>
      <c r="J416" s="92">
        <f>SUM(J417)</f>
        <v>0</v>
      </c>
      <c r="K416" s="92"/>
      <c r="L416" s="92">
        <f>SUM(L417)</f>
        <v>0</v>
      </c>
      <c r="M416" s="91">
        <f>SUM(M417)</f>
        <v>350</v>
      </c>
      <c r="N416" s="337">
        <f>SUM(N417)</f>
        <v>350</v>
      </c>
      <c r="O416" s="91">
        <f>SUM(O417)</f>
        <v>350</v>
      </c>
      <c r="P416" s="90">
        <f t="shared" si="296"/>
        <v>350</v>
      </c>
      <c r="Q416" s="90">
        <f t="shared" si="296"/>
        <v>350</v>
      </c>
      <c r="R416" s="90">
        <f t="shared" si="296"/>
        <v>350</v>
      </c>
      <c r="S416" s="36"/>
      <c r="T416" s="312"/>
    </row>
    <row r="417" spans="1:20" ht="13.2" x14ac:dyDescent="0.25">
      <c r="A417" s="5">
        <v>41</v>
      </c>
      <c r="B417" s="203">
        <v>635004</v>
      </c>
      <c r="C417" s="5" t="s">
        <v>340</v>
      </c>
      <c r="D417" s="93">
        <v>0</v>
      </c>
      <c r="E417" s="93"/>
      <c r="F417" s="93">
        <v>280</v>
      </c>
      <c r="G417" s="98">
        <v>30</v>
      </c>
      <c r="H417" s="98">
        <v>0</v>
      </c>
      <c r="I417" s="98">
        <v>64</v>
      </c>
      <c r="J417" s="98"/>
      <c r="K417" s="98"/>
      <c r="L417" s="98">
        <v>0</v>
      </c>
      <c r="M417" s="94">
        <v>350</v>
      </c>
      <c r="N417" s="336">
        <v>350</v>
      </c>
      <c r="O417" s="94">
        <v>350</v>
      </c>
      <c r="P417" s="93">
        <v>350</v>
      </c>
      <c r="Q417" s="93">
        <v>350</v>
      </c>
      <c r="R417" s="93">
        <v>350</v>
      </c>
      <c r="S417" s="36"/>
      <c r="T417" s="312"/>
    </row>
    <row r="418" spans="1:20" ht="13.2" x14ac:dyDescent="0.25">
      <c r="A418" s="5">
        <v>41</v>
      </c>
      <c r="B418" s="204">
        <v>637</v>
      </c>
      <c r="C418" s="9" t="s">
        <v>84</v>
      </c>
      <c r="D418" s="90">
        <f>SUM(D419:D424)</f>
        <v>24006</v>
      </c>
      <c r="E418" s="90">
        <f>SUM(E419:E424)</f>
        <v>23254</v>
      </c>
      <c r="F418" s="90">
        <f>SUM(F419:F423)</f>
        <v>19860</v>
      </c>
      <c r="G418" s="92">
        <f>SUM(G419:G423)</f>
        <v>22641</v>
      </c>
      <c r="H418" s="92">
        <f>SUM(H419:H424)</f>
        <v>33623</v>
      </c>
      <c r="I418" s="92">
        <f t="shared" ref="I418" si="297">SUM(I419:I424)</f>
        <v>27607</v>
      </c>
      <c r="J418" s="92">
        <f t="shared" ref="J418:O418" si="298">SUM(J419:J424)</f>
        <v>34942</v>
      </c>
      <c r="K418" s="92">
        <f t="shared" si="298"/>
        <v>71381</v>
      </c>
      <c r="L418" s="92">
        <f t="shared" si="298"/>
        <v>67142</v>
      </c>
      <c r="M418" s="91">
        <f t="shared" si="298"/>
        <v>68000</v>
      </c>
      <c r="N418" s="337">
        <f t="shared" si="298"/>
        <v>76000</v>
      </c>
      <c r="O418" s="91">
        <f t="shared" si="298"/>
        <v>76000</v>
      </c>
      <c r="P418" s="90">
        <f t="shared" ref="P418" si="299">SUM(P419:P424)</f>
        <v>76000</v>
      </c>
      <c r="Q418" s="90">
        <f t="shared" ref="Q418:R418" si="300">SUM(Q419:Q424)</f>
        <v>76000</v>
      </c>
      <c r="R418" s="90">
        <f t="shared" si="300"/>
        <v>76000</v>
      </c>
      <c r="S418" s="36"/>
      <c r="T418" s="312"/>
    </row>
    <row r="419" spans="1:20" ht="13.2" x14ac:dyDescent="0.25">
      <c r="A419" s="5">
        <v>41</v>
      </c>
      <c r="B419" s="203" t="s">
        <v>496</v>
      </c>
      <c r="C419" s="5" t="s">
        <v>497</v>
      </c>
      <c r="D419" s="93"/>
      <c r="E419" s="93"/>
      <c r="F419" s="93"/>
      <c r="G419" s="98"/>
      <c r="H419" s="98"/>
      <c r="I419" s="98"/>
      <c r="J419" s="98"/>
      <c r="K419" s="98"/>
      <c r="L419" s="98"/>
      <c r="M419" s="94"/>
      <c r="N419" s="336"/>
      <c r="O419" s="94"/>
      <c r="P419" s="93"/>
      <c r="Q419" s="93"/>
      <c r="R419" s="93"/>
      <c r="S419" s="36"/>
      <c r="T419" s="312"/>
    </row>
    <row r="420" spans="1:20" ht="13.2" x14ac:dyDescent="0.25">
      <c r="A420" s="5">
        <v>41</v>
      </c>
      <c r="B420" s="203">
        <v>637003</v>
      </c>
      <c r="C420" s="5" t="s">
        <v>341</v>
      </c>
      <c r="D420" s="93">
        <v>10666</v>
      </c>
      <c r="E420" s="93">
        <v>14151</v>
      </c>
      <c r="F420" s="93">
        <v>10795</v>
      </c>
      <c r="G420" s="98">
        <v>11920</v>
      </c>
      <c r="H420" s="98">
        <v>8603</v>
      </c>
      <c r="I420" s="98"/>
      <c r="J420" s="98">
        <v>3571</v>
      </c>
      <c r="K420" s="98">
        <v>12969</v>
      </c>
      <c r="L420" s="98">
        <v>10276</v>
      </c>
      <c r="M420" s="94">
        <v>10000</v>
      </c>
      <c r="N420" s="336">
        <v>10000</v>
      </c>
      <c r="O420" s="94">
        <v>10000</v>
      </c>
      <c r="P420" s="93">
        <v>10000</v>
      </c>
      <c r="Q420" s="93">
        <v>10000</v>
      </c>
      <c r="R420" s="93">
        <v>10000</v>
      </c>
      <c r="S420" s="36"/>
      <c r="T420" s="312"/>
    </row>
    <row r="421" spans="1:20" ht="13.2" x14ac:dyDescent="0.25">
      <c r="A421" s="5">
        <v>41</v>
      </c>
      <c r="B421" s="203" t="s">
        <v>496</v>
      </c>
      <c r="C421" s="5" t="s">
        <v>362</v>
      </c>
      <c r="D421" s="93"/>
      <c r="E421" s="93"/>
      <c r="F421" s="93"/>
      <c r="G421" s="98"/>
      <c r="H421" s="98">
        <v>15327</v>
      </c>
      <c r="I421" s="98">
        <v>20874</v>
      </c>
      <c r="J421" s="98">
        <v>28107</v>
      </c>
      <c r="K421" s="98">
        <v>39222</v>
      </c>
      <c r="L421" s="98">
        <v>37856</v>
      </c>
      <c r="M421" s="94">
        <v>32000</v>
      </c>
      <c r="N421" s="336">
        <v>40000</v>
      </c>
      <c r="O421" s="94">
        <v>40000</v>
      </c>
      <c r="P421" s="93">
        <v>40000</v>
      </c>
      <c r="Q421" s="93">
        <v>40000</v>
      </c>
      <c r="R421" s="93">
        <v>40000</v>
      </c>
      <c r="S421" s="36"/>
      <c r="T421" s="312"/>
    </row>
    <row r="422" spans="1:20" ht="13.2" x14ac:dyDescent="0.25">
      <c r="A422" s="5">
        <v>41</v>
      </c>
      <c r="B422" s="203">
        <v>637037</v>
      </c>
      <c r="C422" s="5" t="s">
        <v>369</v>
      </c>
      <c r="D422" s="93">
        <v>7085</v>
      </c>
      <c r="E422" s="93"/>
      <c r="F422" s="93"/>
      <c r="G422" s="98"/>
      <c r="H422" s="98">
        <v>5000</v>
      </c>
      <c r="I422" s="98"/>
      <c r="J422" s="98"/>
      <c r="K422" s="98">
        <v>8800</v>
      </c>
      <c r="L422" s="98"/>
      <c r="M422" s="94"/>
      <c r="N422" s="336"/>
      <c r="O422" s="94"/>
      <c r="P422" s="93">
        <v>0</v>
      </c>
      <c r="Q422" s="93">
        <v>0</v>
      </c>
      <c r="R422" s="93">
        <v>0</v>
      </c>
      <c r="S422" s="36"/>
      <c r="T422" s="312"/>
    </row>
    <row r="423" spans="1:20" ht="13.2" x14ac:dyDescent="0.25">
      <c r="A423" s="5">
        <v>41</v>
      </c>
      <c r="B423" s="203">
        <v>637004</v>
      </c>
      <c r="C423" s="5" t="s">
        <v>385</v>
      </c>
      <c r="D423" s="93">
        <v>6255</v>
      </c>
      <c r="E423" s="93">
        <v>9103</v>
      </c>
      <c r="F423" s="93">
        <v>9065</v>
      </c>
      <c r="G423" s="98">
        <v>10721</v>
      </c>
      <c r="H423" s="98">
        <v>4693</v>
      </c>
      <c r="I423" s="98">
        <v>6733</v>
      </c>
      <c r="J423" s="98">
        <v>3264</v>
      </c>
      <c r="K423" s="98">
        <v>10390</v>
      </c>
      <c r="L423" s="98">
        <v>19010</v>
      </c>
      <c r="M423" s="94">
        <v>25000</v>
      </c>
      <c r="N423" s="336">
        <v>25000</v>
      </c>
      <c r="O423" s="94">
        <v>25000</v>
      </c>
      <c r="P423" s="93">
        <v>25000</v>
      </c>
      <c r="Q423" s="93">
        <v>25000</v>
      </c>
      <c r="R423" s="93">
        <v>25000</v>
      </c>
      <c r="S423" s="36"/>
      <c r="T423" s="312"/>
    </row>
    <row r="424" spans="1:20" ht="13.2" x14ac:dyDescent="0.25">
      <c r="A424" s="5">
        <v>41</v>
      </c>
      <c r="B424" s="203">
        <v>637027</v>
      </c>
      <c r="C424" s="5" t="s">
        <v>357</v>
      </c>
      <c r="D424" s="93">
        <v>0</v>
      </c>
      <c r="E424" s="93"/>
      <c r="F424" s="93"/>
      <c r="G424" s="98"/>
      <c r="H424" s="98"/>
      <c r="I424" s="98"/>
      <c r="J424" s="98"/>
      <c r="K424" s="98"/>
      <c r="L424" s="98"/>
      <c r="M424" s="94">
        <v>1000</v>
      </c>
      <c r="N424" s="336">
        <v>1000</v>
      </c>
      <c r="O424" s="94">
        <v>1000</v>
      </c>
      <c r="P424" s="93">
        <v>1000</v>
      </c>
      <c r="Q424" s="93">
        <v>1000</v>
      </c>
      <c r="R424" s="93">
        <v>1000</v>
      </c>
      <c r="S424" s="36"/>
      <c r="T424" s="312"/>
    </row>
    <row r="425" spans="1:20" ht="13.2" x14ac:dyDescent="0.25">
      <c r="A425" s="5">
        <v>41</v>
      </c>
      <c r="B425" s="204">
        <v>642</v>
      </c>
      <c r="C425" s="9" t="s">
        <v>284</v>
      </c>
      <c r="D425" s="93"/>
      <c r="E425" s="93"/>
      <c r="F425" s="93">
        <f t="shared" ref="F425:R425" si="301">SUM(F426)</f>
        <v>0</v>
      </c>
      <c r="G425" s="98">
        <f t="shared" si="301"/>
        <v>0</v>
      </c>
      <c r="H425" s="98">
        <f>SUM(H426)</f>
        <v>0</v>
      </c>
      <c r="I425" s="92"/>
      <c r="J425" s="92"/>
      <c r="K425" s="92">
        <f>SUM(K426)</f>
        <v>0</v>
      </c>
      <c r="L425" s="92">
        <f>SUM(L426)</f>
        <v>0</v>
      </c>
      <c r="M425" s="91">
        <f>SUM(M426)</f>
        <v>1000</v>
      </c>
      <c r="N425" s="337">
        <f>SUM(N426)</f>
        <v>1000</v>
      </c>
      <c r="O425" s="91">
        <f>SUM(O426)</f>
        <v>1000</v>
      </c>
      <c r="P425" s="90">
        <f t="shared" si="301"/>
        <v>1000</v>
      </c>
      <c r="Q425" s="90">
        <f t="shared" si="301"/>
        <v>1000</v>
      </c>
      <c r="R425" s="90">
        <f t="shared" si="301"/>
        <v>1000</v>
      </c>
      <c r="S425" s="36"/>
      <c r="T425" s="312"/>
    </row>
    <row r="426" spans="1:20" ht="13.2" x14ac:dyDescent="0.25">
      <c r="A426" s="5">
        <v>41</v>
      </c>
      <c r="B426" s="203">
        <v>642002</v>
      </c>
      <c r="C426" s="5" t="s">
        <v>342</v>
      </c>
      <c r="D426" s="93"/>
      <c r="E426" s="93"/>
      <c r="F426" s="93">
        <v>0</v>
      </c>
      <c r="G426" s="98">
        <v>0</v>
      </c>
      <c r="H426" s="98">
        <v>0</v>
      </c>
      <c r="I426" s="98"/>
      <c r="J426" s="98"/>
      <c r="K426" s="98">
        <v>0</v>
      </c>
      <c r="L426" s="98">
        <v>0</v>
      </c>
      <c r="M426" s="94">
        <v>1000</v>
      </c>
      <c r="N426" s="336">
        <v>1000</v>
      </c>
      <c r="O426" s="94">
        <v>1000</v>
      </c>
      <c r="P426" s="93">
        <v>1000</v>
      </c>
      <c r="Q426" s="93">
        <v>1000</v>
      </c>
      <c r="R426" s="93">
        <v>1000</v>
      </c>
      <c r="S426" s="36"/>
      <c r="T426" s="312"/>
    </row>
    <row r="427" spans="1:20" ht="13.2" x14ac:dyDescent="0.25">
      <c r="A427" s="5"/>
      <c r="B427" s="204"/>
      <c r="C427" s="9"/>
      <c r="D427" s="90"/>
      <c r="E427" s="90"/>
      <c r="F427" s="90"/>
      <c r="G427" s="92"/>
      <c r="H427" s="92"/>
      <c r="I427" s="92"/>
      <c r="J427" s="92"/>
      <c r="K427" s="92"/>
      <c r="L427" s="92"/>
      <c r="M427" s="91"/>
      <c r="N427" s="337"/>
      <c r="O427" s="91"/>
      <c r="P427" s="90"/>
      <c r="Q427" s="90"/>
      <c r="R427" s="90"/>
      <c r="S427" s="36"/>
      <c r="T427" s="312"/>
    </row>
    <row r="428" spans="1:20" ht="13.8" thickBot="1" x14ac:dyDescent="0.3">
      <c r="A428" s="58"/>
      <c r="B428" s="220"/>
      <c r="C428" s="58"/>
      <c r="D428" s="46"/>
      <c r="E428" s="46"/>
      <c r="F428" s="46"/>
      <c r="G428" s="46"/>
      <c r="H428" s="46"/>
      <c r="I428" s="46"/>
      <c r="J428" s="46"/>
      <c r="K428" s="46"/>
      <c r="L428" s="46"/>
      <c r="M428" s="58"/>
      <c r="N428" s="58"/>
      <c r="O428" s="58"/>
      <c r="P428" s="58"/>
      <c r="S428" s="36"/>
      <c r="T428" s="312"/>
    </row>
    <row r="429" spans="1:20" s="192" customFormat="1" ht="30" customHeight="1" x14ac:dyDescent="0.25">
      <c r="A429" s="189"/>
      <c r="B429" s="376" t="s">
        <v>45</v>
      </c>
      <c r="C429" s="376"/>
      <c r="D429" s="190" t="s">
        <v>1</v>
      </c>
      <c r="E429" s="190" t="s">
        <v>1</v>
      </c>
      <c r="F429" s="191" t="s">
        <v>1</v>
      </c>
      <c r="G429" s="191" t="s">
        <v>466</v>
      </c>
      <c r="H429" s="191" t="s">
        <v>467</v>
      </c>
      <c r="I429" s="190" t="s">
        <v>468</v>
      </c>
      <c r="J429" s="190" t="s">
        <v>478</v>
      </c>
      <c r="K429" s="190" t="s">
        <v>535</v>
      </c>
      <c r="L429" s="190" t="s">
        <v>581</v>
      </c>
      <c r="M429" s="78" t="s">
        <v>578</v>
      </c>
      <c r="N429" s="251" t="s">
        <v>579</v>
      </c>
      <c r="O429" s="251" t="s">
        <v>536</v>
      </c>
      <c r="P429" s="251" t="s">
        <v>479</v>
      </c>
      <c r="Q429" s="177" t="s">
        <v>537</v>
      </c>
      <c r="R429" s="177" t="s">
        <v>582</v>
      </c>
      <c r="S429" s="36"/>
      <c r="T429" s="312"/>
    </row>
    <row r="430" spans="1:20" ht="13.2" x14ac:dyDescent="0.25">
      <c r="A430" s="7"/>
      <c r="B430" s="198" t="s">
        <v>180</v>
      </c>
      <c r="C430" s="96" t="s">
        <v>182</v>
      </c>
      <c r="D430" s="130">
        <f>D431+D436+D444+D449+D454+D456</f>
        <v>21789</v>
      </c>
      <c r="E430" s="130">
        <f>E431+E436+E444+E449+E454+E456+E459</f>
        <v>19474</v>
      </c>
      <c r="F430" s="130">
        <f>F431+F436+F444+F449+F454+F456+F459</f>
        <v>18585</v>
      </c>
      <c r="G430" s="130">
        <f>G431+G436+G444+G449+G454+G456+G459</f>
        <v>17849</v>
      </c>
      <c r="H430" s="130">
        <f>H431+H436+H444+H449+H454+H456+H459</f>
        <v>17534</v>
      </c>
      <c r="I430" s="130">
        <f t="shared" ref="I430" si="302">I431+I436+I444+I449+I454+I456</f>
        <v>14595</v>
      </c>
      <c r="J430" s="130">
        <f t="shared" ref="J430:M430" si="303">J431+J436+J444+J449+J454+J456+J459</f>
        <v>13964</v>
      </c>
      <c r="K430" s="130">
        <f t="shared" si="303"/>
        <v>23942</v>
      </c>
      <c r="L430" s="130">
        <f t="shared" si="303"/>
        <v>27030</v>
      </c>
      <c r="M430" s="124">
        <f t="shared" si="303"/>
        <v>28899</v>
      </c>
      <c r="N430" s="124">
        <f t="shared" ref="N430:O430" si="304">N431+N436+N444+N449+N454+N456+N459</f>
        <v>28899</v>
      </c>
      <c r="O430" s="124">
        <f t="shared" si="304"/>
        <v>28899</v>
      </c>
      <c r="P430" s="124">
        <f t="shared" ref="P430:Q430" si="305">P431+P436+P444+P449+P454+P456+P459</f>
        <v>30561</v>
      </c>
      <c r="Q430" s="124">
        <f t="shared" si="305"/>
        <v>31705</v>
      </c>
      <c r="R430" s="124">
        <f t="shared" ref="R430" si="306">R431+R436+R444+R449+R454+R456+R459</f>
        <v>32519</v>
      </c>
      <c r="S430" s="36"/>
      <c r="T430" s="312"/>
    </row>
    <row r="431" spans="1:20" ht="13.2" x14ac:dyDescent="0.25">
      <c r="A431" s="4">
        <v>41</v>
      </c>
      <c r="B431" s="202">
        <v>610</v>
      </c>
      <c r="C431" s="4" t="s">
        <v>465</v>
      </c>
      <c r="D431" s="126">
        <f t="shared" ref="D431:F431" si="307">SUM(D432:D435)</f>
        <v>9337</v>
      </c>
      <c r="E431" s="126">
        <f t="shared" si="307"/>
        <v>9230</v>
      </c>
      <c r="F431" s="126">
        <f t="shared" si="307"/>
        <v>9989</v>
      </c>
      <c r="G431" s="126">
        <f>SUM(G432:G435)</f>
        <v>9495</v>
      </c>
      <c r="H431" s="126">
        <f>SUM(H432:H435)</f>
        <v>10253</v>
      </c>
      <c r="I431" s="126">
        <f t="shared" ref="I431" si="308">SUM(I432:I435)</f>
        <v>10243</v>
      </c>
      <c r="J431" s="126">
        <f t="shared" ref="J431:O431" si="309">SUM(J432:J435)</f>
        <v>9196</v>
      </c>
      <c r="K431" s="126">
        <f t="shared" si="309"/>
        <v>16298</v>
      </c>
      <c r="L431" s="126">
        <f t="shared" si="309"/>
        <v>18098</v>
      </c>
      <c r="M431" s="161">
        <f t="shared" si="309"/>
        <v>18747</v>
      </c>
      <c r="N431" s="344">
        <f t="shared" si="309"/>
        <v>18747</v>
      </c>
      <c r="O431" s="161">
        <f t="shared" si="309"/>
        <v>18747</v>
      </c>
      <c r="P431" s="126">
        <f t="shared" ref="P431" si="310">SUM(P432:P435)</f>
        <v>19562</v>
      </c>
      <c r="Q431" s="126">
        <f t="shared" ref="Q431:R431" si="311">SUM(Q432:Q435)</f>
        <v>20344</v>
      </c>
      <c r="R431" s="126">
        <f t="shared" si="311"/>
        <v>21158</v>
      </c>
      <c r="S431" s="36"/>
      <c r="T431" s="312"/>
    </row>
    <row r="432" spans="1:20" ht="13.2" x14ac:dyDescent="0.25">
      <c r="A432" s="5">
        <v>41</v>
      </c>
      <c r="B432" s="203">
        <v>611</v>
      </c>
      <c r="C432" s="5" t="s">
        <v>48</v>
      </c>
      <c r="D432" s="93">
        <v>6201</v>
      </c>
      <c r="E432" s="93">
        <v>6687</v>
      </c>
      <c r="F432" s="93">
        <v>6221</v>
      </c>
      <c r="G432" s="98">
        <v>5657</v>
      </c>
      <c r="H432" s="98">
        <v>5869</v>
      </c>
      <c r="I432" s="98">
        <v>6804</v>
      </c>
      <c r="J432" s="98">
        <v>6248</v>
      </c>
      <c r="K432" s="98">
        <v>12293</v>
      </c>
      <c r="L432" s="98">
        <v>13908</v>
      </c>
      <c r="M432" s="94">
        <v>18747</v>
      </c>
      <c r="N432" s="336">
        <v>18747</v>
      </c>
      <c r="O432" s="94">
        <v>18747</v>
      </c>
      <c r="P432" s="93">
        <v>19562</v>
      </c>
      <c r="Q432" s="93">
        <v>20344</v>
      </c>
      <c r="R432" s="93">
        <v>21158</v>
      </c>
      <c r="S432" s="36"/>
      <c r="T432" s="312"/>
    </row>
    <row r="433" spans="1:21" ht="13.2" x14ac:dyDescent="0.25">
      <c r="A433" s="5">
        <v>41</v>
      </c>
      <c r="B433" s="203">
        <v>612</v>
      </c>
      <c r="C433" s="5" t="s">
        <v>49</v>
      </c>
      <c r="D433" s="93">
        <v>463</v>
      </c>
      <c r="E433" s="93">
        <v>439</v>
      </c>
      <c r="F433" s="93">
        <v>908</v>
      </c>
      <c r="G433" s="98">
        <v>1708</v>
      </c>
      <c r="H433" s="98">
        <v>2087</v>
      </c>
      <c r="I433" s="98">
        <v>1695</v>
      </c>
      <c r="J433" s="98">
        <v>1176</v>
      </c>
      <c r="K433" s="98">
        <v>464</v>
      </c>
      <c r="L433" s="98">
        <v>680</v>
      </c>
      <c r="M433" s="94"/>
      <c r="N433" s="336"/>
      <c r="O433" s="94"/>
      <c r="P433" s="93"/>
      <c r="Q433" s="93"/>
      <c r="R433" s="93"/>
      <c r="S433" s="36"/>
      <c r="T433" s="312"/>
    </row>
    <row r="434" spans="1:21" ht="13.2" x14ac:dyDescent="0.25">
      <c r="A434" s="5">
        <v>41</v>
      </c>
      <c r="B434" s="203">
        <v>614</v>
      </c>
      <c r="C434" s="5" t="s">
        <v>51</v>
      </c>
      <c r="D434" s="93">
        <v>1745</v>
      </c>
      <c r="E434" s="93">
        <v>1687</v>
      </c>
      <c r="F434" s="93">
        <v>2040</v>
      </c>
      <c r="G434" s="98">
        <v>1222</v>
      </c>
      <c r="H434" s="98">
        <v>1597</v>
      </c>
      <c r="I434" s="98">
        <v>908</v>
      </c>
      <c r="J434" s="98">
        <v>1195</v>
      </c>
      <c r="K434" s="98">
        <v>2482</v>
      </c>
      <c r="L434" s="98">
        <v>2810</v>
      </c>
      <c r="M434" s="94"/>
      <c r="N434" s="336"/>
      <c r="O434" s="94"/>
      <c r="P434" s="93"/>
      <c r="Q434" s="93"/>
      <c r="R434" s="93"/>
      <c r="S434" s="36"/>
      <c r="T434" s="312"/>
    </row>
    <row r="435" spans="1:21" ht="13.2" x14ac:dyDescent="0.25">
      <c r="A435" s="5">
        <v>41</v>
      </c>
      <c r="B435" s="203">
        <v>615</v>
      </c>
      <c r="C435" s="5" t="s">
        <v>52</v>
      </c>
      <c r="D435" s="93">
        <v>928</v>
      </c>
      <c r="E435" s="93">
        <v>417</v>
      </c>
      <c r="F435" s="93">
        <v>820</v>
      </c>
      <c r="G435" s="98">
        <v>908</v>
      </c>
      <c r="H435" s="98">
        <v>700</v>
      </c>
      <c r="I435" s="98">
        <v>836</v>
      </c>
      <c r="J435" s="98">
        <v>577</v>
      </c>
      <c r="K435" s="98">
        <v>1059</v>
      </c>
      <c r="L435" s="98">
        <v>700</v>
      </c>
      <c r="M435" s="94"/>
      <c r="N435" s="336"/>
      <c r="O435" s="94"/>
      <c r="P435" s="93"/>
      <c r="Q435" s="93"/>
      <c r="R435" s="93"/>
      <c r="S435" s="36"/>
      <c r="T435" s="312"/>
    </row>
    <row r="436" spans="1:21" ht="13.2" x14ac:dyDescent="0.25">
      <c r="A436" s="4">
        <v>41</v>
      </c>
      <c r="B436" s="202">
        <v>620</v>
      </c>
      <c r="C436" s="4" t="s">
        <v>53</v>
      </c>
      <c r="D436" s="114">
        <f t="shared" ref="D436:G436" si="312">SUM(D437:D443)</f>
        <v>3053</v>
      </c>
      <c r="E436" s="114">
        <f t="shared" si="312"/>
        <v>3157</v>
      </c>
      <c r="F436" s="114">
        <f t="shared" si="312"/>
        <v>3955</v>
      </c>
      <c r="G436" s="114">
        <f t="shared" si="312"/>
        <v>3739</v>
      </c>
      <c r="H436" s="114">
        <f>SUM(H437:H443)</f>
        <v>3258</v>
      </c>
      <c r="I436" s="114">
        <f t="shared" ref="I436" si="313">SUM(I437:I443)</f>
        <v>3280</v>
      </c>
      <c r="J436" s="114">
        <f t="shared" ref="J436:O436" si="314">SUM(J437:J443)</f>
        <v>2871</v>
      </c>
      <c r="K436" s="114">
        <f t="shared" si="314"/>
        <v>5241</v>
      </c>
      <c r="L436" s="114">
        <f t="shared" si="314"/>
        <v>5884</v>
      </c>
      <c r="M436" s="158">
        <f t="shared" si="314"/>
        <v>6552</v>
      </c>
      <c r="N436" s="340">
        <f t="shared" si="314"/>
        <v>6552</v>
      </c>
      <c r="O436" s="158">
        <f t="shared" si="314"/>
        <v>6552</v>
      </c>
      <c r="P436" s="114">
        <f t="shared" ref="P436" si="315">SUM(P437:P443)</f>
        <v>7033</v>
      </c>
      <c r="Q436" s="114">
        <f t="shared" ref="Q436:R436" si="316">SUM(Q437:Q443)</f>
        <v>7395</v>
      </c>
      <c r="R436" s="114">
        <f t="shared" si="316"/>
        <v>7395</v>
      </c>
      <c r="S436" s="36"/>
      <c r="T436" s="312"/>
    </row>
    <row r="437" spans="1:21" ht="13.2" x14ac:dyDescent="0.25">
      <c r="A437" s="5">
        <v>41</v>
      </c>
      <c r="B437" s="203" t="s">
        <v>54</v>
      </c>
      <c r="C437" s="5" t="s">
        <v>55</v>
      </c>
      <c r="D437" s="93">
        <v>924</v>
      </c>
      <c r="E437" s="93">
        <v>943</v>
      </c>
      <c r="F437" s="93">
        <v>1000</v>
      </c>
      <c r="G437" s="98">
        <v>1526</v>
      </c>
      <c r="H437" s="98">
        <v>1014</v>
      </c>
      <c r="I437" s="98">
        <v>1025</v>
      </c>
      <c r="J437" s="98">
        <v>904</v>
      </c>
      <c r="K437" s="98">
        <v>1683</v>
      </c>
      <c r="L437" s="98">
        <v>1904</v>
      </c>
      <c r="M437" s="94">
        <v>1875</v>
      </c>
      <c r="N437" s="336">
        <v>1875</v>
      </c>
      <c r="O437" s="94">
        <v>1875</v>
      </c>
      <c r="P437" s="93">
        <v>2152</v>
      </c>
      <c r="Q437" s="93">
        <v>2116</v>
      </c>
      <c r="R437" s="93">
        <v>2116</v>
      </c>
      <c r="S437" s="355">
        <v>11</v>
      </c>
      <c r="T437" s="362">
        <f>Q432/100*S437</f>
        <v>2237.84</v>
      </c>
      <c r="U437" s="368"/>
    </row>
    <row r="438" spans="1:21" ht="13.2" x14ac:dyDescent="0.25">
      <c r="A438" s="5">
        <v>41</v>
      </c>
      <c r="B438" s="203">
        <v>625001</v>
      </c>
      <c r="C438" s="5" t="s">
        <v>116</v>
      </c>
      <c r="D438" s="93">
        <v>129</v>
      </c>
      <c r="E438" s="93">
        <v>130</v>
      </c>
      <c r="F438" s="93">
        <v>140</v>
      </c>
      <c r="G438" s="98">
        <v>120</v>
      </c>
      <c r="H438" s="98">
        <v>141</v>
      </c>
      <c r="I438" s="98">
        <v>143</v>
      </c>
      <c r="J438" s="98">
        <v>124</v>
      </c>
      <c r="K438" s="98">
        <v>225</v>
      </c>
      <c r="L438" s="98">
        <v>252</v>
      </c>
      <c r="M438" s="94">
        <v>262</v>
      </c>
      <c r="N438" s="336">
        <v>262</v>
      </c>
      <c r="O438" s="94">
        <v>262</v>
      </c>
      <c r="P438" s="93">
        <v>274</v>
      </c>
      <c r="Q438" s="93">
        <v>296</v>
      </c>
      <c r="R438" s="93">
        <v>296</v>
      </c>
      <c r="S438" s="355">
        <v>1.4</v>
      </c>
      <c r="T438" s="356">
        <f>Q432/100*S438</f>
        <v>284.81599999999997</v>
      </c>
      <c r="U438" s="368"/>
    </row>
    <row r="439" spans="1:21" ht="13.2" x14ac:dyDescent="0.25">
      <c r="A439" s="5">
        <v>41</v>
      </c>
      <c r="B439" s="203">
        <v>625002</v>
      </c>
      <c r="C439" s="5" t="s">
        <v>56</v>
      </c>
      <c r="D439" s="93">
        <v>1373</v>
      </c>
      <c r="E439" s="93">
        <v>1460</v>
      </c>
      <c r="F439" s="93">
        <v>2003</v>
      </c>
      <c r="G439" s="98">
        <v>1272</v>
      </c>
      <c r="H439" s="98">
        <v>1426</v>
      </c>
      <c r="I439" s="98">
        <v>1434</v>
      </c>
      <c r="J439" s="98">
        <v>1241</v>
      </c>
      <c r="K439" s="98">
        <v>2258</v>
      </c>
      <c r="L439" s="98">
        <v>2524</v>
      </c>
      <c r="M439" s="94">
        <v>2625</v>
      </c>
      <c r="N439" s="336">
        <v>2625</v>
      </c>
      <c r="O439" s="94">
        <v>2625</v>
      </c>
      <c r="P439" s="93">
        <v>2739</v>
      </c>
      <c r="Q439" s="93">
        <v>2962</v>
      </c>
      <c r="R439" s="93">
        <v>2962</v>
      </c>
      <c r="S439" s="355">
        <v>14</v>
      </c>
      <c r="T439" s="356">
        <f>Q432/100*S439</f>
        <v>2848.16</v>
      </c>
      <c r="U439" s="368"/>
    </row>
    <row r="440" spans="1:21" ht="13.2" x14ac:dyDescent="0.25">
      <c r="A440" s="5">
        <v>41</v>
      </c>
      <c r="B440" s="203">
        <v>625003</v>
      </c>
      <c r="C440" s="5" t="s">
        <v>57</v>
      </c>
      <c r="D440" s="93">
        <v>78</v>
      </c>
      <c r="E440" s="93">
        <v>73</v>
      </c>
      <c r="F440" s="93">
        <v>84</v>
      </c>
      <c r="G440" s="98">
        <v>74</v>
      </c>
      <c r="H440" s="98">
        <v>81</v>
      </c>
      <c r="I440" s="98">
        <v>82</v>
      </c>
      <c r="J440" s="98">
        <v>72</v>
      </c>
      <c r="K440" s="98">
        <v>129</v>
      </c>
      <c r="L440" s="98">
        <v>144</v>
      </c>
      <c r="M440" s="94">
        <v>562</v>
      </c>
      <c r="N440" s="336">
        <v>562</v>
      </c>
      <c r="O440" s="94">
        <v>562</v>
      </c>
      <c r="P440" s="93">
        <v>156</v>
      </c>
      <c r="Q440" s="93">
        <v>169</v>
      </c>
      <c r="R440" s="93">
        <v>169</v>
      </c>
      <c r="S440" s="355">
        <v>0.8</v>
      </c>
      <c r="T440" s="356">
        <f>Q432/100*S440</f>
        <v>162.75200000000001</v>
      </c>
      <c r="U440" s="368"/>
    </row>
    <row r="441" spans="1:21" ht="13.2" x14ac:dyDescent="0.25">
      <c r="A441" s="5">
        <v>41</v>
      </c>
      <c r="B441" s="203">
        <v>625004</v>
      </c>
      <c r="C441" s="5" t="s">
        <v>58</v>
      </c>
      <c r="D441" s="93">
        <v>57</v>
      </c>
      <c r="E441" s="93">
        <v>61</v>
      </c>
      <c r="F441" s="93">
        <v>168</v>
      </c>
      <c r="G441" s="98">
        <v>234</v>
      </c>
      <c r="H441" s="98">
        <v>84</v>
      </c>
      <c r="I441" s="98">
        <v>83</v>
      </c>
      <c r="J441" s="98">
        <v>82</v>
      </c>
      <c r="K441" s="98">
        <v>97</v>
      </c>
      <c r="L441" s="98">
        <v>98</v>
      </c>
      <c r="M441" s="94">
        <v>150</v>
      </c>
      <c r="N441" s="336">
        <v>150</v>
      </c>
      <c r="O441" s="94">
        <v>150</v>
      </c>
      <c r="P441" s="93">
        <v>587</v>
      </c>
      <c r="Q441" s="93">
        <v>635</v>
      </c>
      <c r="R441" s="93">
        <v>635</v>
      </c>
      <c r="S441" s="36">
        <v>3</v>
      </c>
      <c r="T441" s="356">
        <f>Q432/100*S441</f>
        <v>610.31999999999994</v>
      </c>
      <c r="U441" s="36"/>
    </row>
    <row r="442" spans="1:21" ht="13.2" x14ac:dyDescent="0.25">
      <c r="A442" s="5">
        <v>41</v>
      </c>
      <c r="B442" s="203">
        <v>625005</v>
      </c>
      <c r="C442" s="5" t="s">
        <v>59</v>
      </c>
      <c r="D442" s="93">
        <v>26</v>
      </c>
      <c r="E442" s="93">
        <v>24</v>
      </c>
      <c r="F442" s="93">
        <v>57</v>
      </c>
      <c r="G442" s="98">
        <v>26</v>
      </c>
      <c r="H442" s="98">
        <v>28</v>
      </c>
      <c r="I442" s="98">
        <v>27</v>
      </c>
      <c r="J442" s="98">
        <v>27</v>
      </c>
      <c r="K442" s="98">
        <v>83</v>
      </c>
      <c r="L442" s="98">
        <v>106</v>
      </c>
      <c r="M442" s="94">
        <v>188</v>
      </c>
      <c r="N442" s="336">
        <v>188</v>
      </c>
      <c r="O442" s="94">
        <v>188</v>
      </c>
      <c r="P442" s="93">
        <v>196</v>
      </c>
      <c r="Q442" s="93">
        <v>212</v>
      </c>
      <c r="R442" s="93">
        <v>212</v>
      </c>
      <c r="S442" s="355">
        <v>1</v>
      </c>
      <c r="T442" s="356">
        <f>Q432/100*S442</f>
        <v>203.44</v>
      </c>
      <c r="U442" s="368"/>
    </row>
    <row r="443" spans="1:21" ht="13.2" x14ac:dyDescent="0.25">
      <c r="A443" s="5">
        <v>41</v>
      </c>
      <c r="B443" s="203">
        <v>625007</v>
      </c>
      <c r="C443" s="5" t="s">
        <v>98</v>
      </c>
      <c r="D443" s="93">
        <v>466</v>
      </c>
      <c r="E443" s="93">
        <v>466</v>
      </c>
      <c r="F443" s="93">
        <v>503</v>
      </c>
      <c r="G443" s="98">
        <v>487</v>
      </c>
      <c r="H443" s="98">
        <v>484</v>
      </c>
      <c r="I443" s="98">
        <v>486</v>
      </c>
      <c r="J443" s="98">
        <v>421</v>
      </c>
      <c r="K443" s="98">
        <v>766</v>
      </c>
      <c r="L443" s="98">
        <v>856</v>
      </c>
      <c r="M443" s="94">
        <v>890</v>
      </c>
      <c r="N443" s="336">
        <v>890</v>
      </c>
      <c r="O443" s="94">
        <v>890</v>
      </c>
      <c r="P443" s="93">
        <v>929</v>
      </c>
      <c r="Q443" s="93">
        <v>1005</v>
      </c>
      <c r="R443" s="93">
        <v>1005</v>
      </c>
      <c r="S443" s="355">
        <v>4.75</v>
      </c>
      <c r="T443" s="356">
        <f>Q432/100*S443</f>
        <v>966.34</v>
      </c>
      <c r="U443" s="368"/>
    </row>
    <row r="444" spans="1:21" ht="13.2" x14ac:dyDescent="0.25">
      <c r="A444" s="4">
        <v>41</v>
      </c>
      <c r="B444" s="202">
        <v>632</v>
      </c>
      <c r="C444" s="4" t="s">
        <v>64</v>
      </c>
      <c r="D444" s="114">
        <f t="shared" ref="D444:H444" si="317">SUM(D445:D448)</f>
        <v>6379</v>
      </c>
      <c r="E444" s="114">
        <f t="shared" si="317"/>
        <v>3384</v>
      </c>
      <c r="F444" s="114">
        <f t="shared" si="317"/>
        <v>1032</v>
      </c>
      <c r="G444" s="114">
        <f t="shared" si="317"/>
        <v>1055</v>
      </c>
      <c r="H444" s="114">
        <f t="shared" si="317"/>
        <v>529</v>
      </c>
      <c r="I444" s="114">
        <f>I447</f>
        <v>508</v>
      </c>
      <c r="J444" s="114">
        <f t="shared" ref="J444:M444" si="318">SUM(J445:J448)</f>
        <v>434</v>
      </c>
      <c r="K444" s="114">
        <f t="shared" si="318"/>
        <v>451</v>
      </c>
      <c r="L444" s="114">
        <f>SUM(L445:L448)</f>
        <v>456</v>
      </c>
      <c r="M444" s="158">
        <f t="shared" si="318"/>
        <v>450</v>
      </c>
      <c r="N444" s="340">
        <f t="shared" ref="N444:O444" si="319">SUM(N445:N448)</f>
        <v>450</v>
      </c>
      <c r="O444" s="158">
        <f t="shared" si="319"/>
        <v>450</v>
      </c>
      <c r="P444" s="114">
        <f t="shared" ref="P444:Q444" si="320">SUM(P445:P448)</f>
        <v>450</v>
      </c>
      <c r="Q444" s="114">
        <f t="shared" si="320"/>
        <v>450</v>
      </c>
      <c r="R444" s="114">
        <f t="shared" ref="R444" si="321">SUM(R445:R448)</f>
        <v>450</v>
      </c>
      <c r="S444" s="36"/>
      <c r="T444" s="358">
        <f>SUM(T437:T443)</f>
        <v>7313.6679999999997</v>
      </c>
      <c r="U444" s="368"/>
    </row>
    <row r="445" spans="1:21" ht="13.2" x14ac:dyDescent="0.25">
      <c r="A445" s="5">
        <v>41</v>
      </c>
      <c r="B445" s="203">
        <v>632001</v>
      </c>
      <c r="C445" s="5" t="s">
        <v>172</v>
      </c>
      <c r="D445" s="93">
        <v>1792</v>
      </c>
      <c r="E445" s="93">
        <v>2622</v>
      </c>
      <c r="F445" s="93"/>
      <c r="G445" s="98"/>
      <c r="H445" s="98"/>
      <c r="I445" s="98"/>
      <c r="J445" s="98">
        <v>434</v>
      </c>
      <c r="K445" s="98">
        <v>451</v>
      </c>
      <c r="L445" s="98"/>
      <c r="M445" s="94">
        <v>450</v>
      </c>
      <c r="N445" s="336">
        <v>450</v>
      </c>
      <c r="O445" s="94">
        <v>450</v>
      </c>
      <c r="P445" s="93">
        <v>450</v>
      </c>
      <c r="Q445" s="93">
        <v>450</v>
      </c>
      <c r="R445" s="93">
        <v>450</v>
      </c>
      <c r="S445" s="36"/>
      <c r="T445" s="312"/>
    </row>
    <row r="446" spans="1:21" ht="13.2" x14ac:dyDescent="0.25">
      <c r="A446" s="5">
        <v>41</v>
      </c>
      <c r="B446" s="203">
        <v>632001</v>
      </c>
      <c r="C446" s="5" t="s">
        <v>173</v>
      </c>
      <c r="D446" s="93">
        <v>3688</v>
      </c>
      <c r="E446" s="93"/>
      <c r="F446" s="93">
        <v>2</v>
      </c>
      <c r="G446" s="98">
        <v>70</v>
      </c>
      <c r="H446" s="98"/>
      <c r="I446" s="98"/>
      <c r="J446" s="98"/>
      <c r="K446" s="98"/>
      <c r="L446" s="98"/>
      <c r="M446" s="94"/>
      <c r="N446" s="336"/>
      <c r="O446" s="94"/>
      <c r="P446" s="93"/>
      <c r="Q446" s="93"/>
      <c r="R446" s="93"/>
      <c r="S446" s="36"/>
      <c r="T446" s="312"/>
    </row>
    <row r="447" spans="1:21" ht="13.2" x14ac:dyDescent="0.25">
      <c r="A447" s="5">
        <v>41</v>
      </c>
      <c r="B447" s="203">
        <v>6320014</v>
      </c>
      <c r="C447" s="5" t="s">
        <v>336</v>
      </c>
      <c r="D447" s="93">
        <v>371</v>
      </c>
      <c r="E447" s="93">
        <v>100</v>
      </c>
      <c r="F447" s="93"/>
      <c r="G447" s="98">
        <v>552</v>
      </c>
      <c r="H447" s="98">
        <v>529</v>
      </c>
      <c r="I447" s="98">
        <v>508</v>
      </c>
      <c r="J447" s="98"/>
      <c r="K447" s="98"/>
      <c r="L447" s="98"/>
      <c r="M447" s="94"/>
      <c r="N447" s="336"/>
      <c r="O447" s="94"/>
      <c r="P447" s="93"/>
      <c r="Q447" s="93"/>
      <c r="R447" s="93"/>
      <c r="S447" s="36"/>
      <c r="T447" s="312"/>
    </row>
    <row r="448" spans="1:21" ht="13.2" x14ac:dyDescent="0.25">
      <c r="A448" s="5">
        <v>41</v>
      </c>
      <c r="B448" s="203">
        <v>632003</v>
      </c>
      <c r="C448" s="5" t="s">
        <v>175</v>
      </c>
      <c r="D448" s="93">
        <v>528</v>
      </c>
      <c r="E448" s="93">
        <v>662</v>
      </c>
      <c r="F448" s="93">
        <v>1030</v>
      </c>
      <c r="G448" s="98">
        <v>433</v>
      </c>
      <c r="H448" s="98"/>
      <c r="I448" s="98">
        <v>0</v>
      </c>
      <c r="J448" s="98"/>
      <c r="K448" s="98"/>
      <c r="L448" s="98">
        <v>456</v>
      </c>
      <c r="M448" s="94">
        <v>0</v>
      </c>
      <c r="N448" s="336">
        <v>0</v>
      </c>
      <c r="O448" s="94">
        <v>0</v>
      </c>
      <c r="P448" s="93">
        <v>0</v>
      </c>
      <c r="Q448" s="93">
        <v>0</v>
      </c>
      <c r="R448" s="93">
        <v>0</v>
      </c>
      <c r="S448" s="36"/>
      <c r="T448" s="312"/>
    </row>
    <row r="449" spans="1:20" ht="13.2" x14ac:dyDescent="0.25">
      <c r="A449" s="4">
        <v>41</v>
      </c>
      <c r="B449" s="202">
        <v>633</v>
      </c>
      <c r="C449" s="4" t="s">
        <v>101</v>
      </c>
      <c r="D449" s="114">
        <f t="shared" ref="D449:G449" si="322">SUM(D450:D453)</f>
        <v>1178</v>
      </c>
      <c r="E449" s="114">
        <f t="shared" si="322"/>
        <v>1848</v>
      </c>
      <c r="F449" s="114">
        <f t="shared" si="322"/>
        <v>766</v>
      </c>
      <c r="G449" s="114">
        <f t="shared" si="322"/>
        <v>770</v>
      </c>
      <c r="H449" s="114">
        <f>SUM(H450:H453)</f>
        <v>1344</v>
      </c>
      <c r="I449" s="114">
        <f t="shared" ref="I449" si="323">SUM(I450:I453)</f>
        <v>457</v>
      </c>
      <c r="J449" s="114">
        <f>SUM(J450:J453)</f>
        <v>355</v>
      </c>
      <c r="K449" s="114">
        <f>SUM(K450:K453)</f>
        <v>712</v>
      </c>
      <c r="L449" s="114">
        <f>SUM(L450:L453)</f>
        <v>210</v>
      </c>
      <c r="M449" s="158">
        <f t="shared" ref="M449:N449" si="324">SUM(M450:M453)</f>
        <v>750</v>
      </c>
      <c r="N449" s="340">
        <f t="shared" si="324"/>
        <v>750</v>
      </c>
      <c r="O449" s="158">
        <f t="shared" ref="O449" si="325">SUM(O450:O453)</f>
        <v>750</v>
      </c>
      <c r="P449" s="114">
        <f t="shared" ref="P449" si="326">SUM(P450:P453)</f>
        <v>1250</v>
      </c>
      <c r="Q449" s="114">
        <f t="shared" ref="Q449:R449" si="327">SUM(Q450:Q453)</f>
        <v>1250</v>
      </c>
      <c r="R449" s="114">
        <f t="shared" si="327"/>
        <v>1250</v>
      </c>
      <c r="S449" s="36"/>
      <c r="T449" s="312"/>
    </row>
    <row r="450" spans="1:20" ht="13.2" x14ac:dyDescent="0.25">
      <c r="A450" s="5">
        <v>41</v>
      </c>
      <c r="B450" s="203">
        <v>633001</v>
      </c>
      <c r="C450" s="5" t="s">
        <v>69</v>
      </c>
      <c r="D450" s="93">
        <v>508</v>
      </c>
      <c r="E450" s="93">
        <v>1175</v>
      </c>
      <c r="F450" s="93">
        <v>36</v>
      </c>
      <c r="G450" s="98">
        <v>33</v>
      </c>
      <c r="H450" s="98">
        <v>890</v>
      </c>
      <c r="I450" s="98">
        <v>57</v>
      </c>
      <c r="J450" s="98"/>
      <c r="K450" s="98"/>
      <c r="L450" s="98"/>
      <c r="M450" s="94">
        <v>200</v>
      </c>
      <c r="N450" s="336">
        <v>200</v>
      </c>
      <c r="O450" s="94">
        <v>200</v>
      </c>
      <c r="P450" s="93">
        <v>200</v>
      </c>
      <c r="Q450" s="93">
        <v>200</v>
      </c>
      <c r="R450" s="93">
        <v>200</v>
      </c>
      <c r="S450" s="36"/>
      <c r="T450" s="312"/>
    </row>
    <row r="451" spans="1:20" ht="13.2" x14ac:dyDescent="0.25">
      <c r="A451" s="5">
        <v>41</v>
      </c>
      <c r="B451" s="203">
        <v>633004</v>
      </c>
      <c r="C451" s="5" t="s">
        <v>176</v>
      </c>
      <c r="D451" s="93">
        <v>33</v>
      </c>
      <c r="E451" s="93">
        <v>182</v>
      </c>
      <c r="F451" s="93"/>
      <c r="G451" s="98"/>
      <c r="H451" s="98"/>
      <c r="I451" s="98">
        <v>75</v>
      </c>
      <c r="J451" s="98">
        <v>38</v>
      </c>
      <c r="K451" s="98"/>
      <c r="L451" s="98"/>
      <c r="M451" s="94">
        <v>0</v>
      </c>
      <c r="N451" s="336">
        <v>0</v>
      </c>
      <c r="O451" s="94">
        <v>0</v>
      </c>
      <c r="P451" s="93">
        <v>500</v>
      </c>
      <c r="Q451" s="93">
        <v>500</v>
      </c>
      <c r="R451" s="93">
        <v>500</v>
      </c>
      <c r="S451" s="36"/>
      <c r="T451" s="312"/>
    </row>
    <row r="452" spans="1:20" ht="13.2" x14ac:dyDescent="0.25">
      <c r="A452" s="5">
        <v>41</v>
      </c>
      <c r="B452" s="203">
        <v>633009</v>
      </c>
      <c r="C452" s="5" t="s">
        <v>183</v>
      </c>
      <c r="D452" s="93">
        <v>420</v>
      </c>
      <c r="E452" s="93">
        <v>411</v>
      </c>
      <c r="F452" s="93">
        <v>428</v>
      </c>
      <c r="G452" s="98">
        <v>432</v>
      </c>
      <c r="H452" s="98">
        <v>248</v>
      </c>
      <c r="I452" s="98">
        <v>325</v>
      </c>
      <c r="J452" s="98">
        <v>281</v>
      </c>
      <c r="K452" s="98">
        <v>712</v>
      </c>
      <c r="L452" s="98"/>
      <c r="M452" s="94">
        <v>200</v>
      </c>
      <c r="N452" s="336">
        <v>200</v>
      </c>
      <c r="O452" s="94">
        <v>200</v>
      </c>
      <c r="P452" s="93">
        <v>200</v>
      </c>
      <c r="Q452" s="93">
        <v>200</v>
      </c>
      <c r="R452" s="93">
        <v>200</v>
      </c>
      <c r="S452" s="36"/>
      <c r="T452" s="312"/>
    </row>
    <row r="453" spans="1:20" ht="13.2" x14ac:dyDescent="0.25">
      <c r="A453" s="5">
        <v>41</v>
      </c>
      <c r="B453" s="203">
        <v>633006</v>
      </c>
      <c r="C453" s="5" t="s">
        <v>177</v>
      </c>
      <c r="D453" s="93">
        <v>217</v>
      </c>
      <c r="E453" s="93">
        <v>80</v>
      </c>
      <c r="F453" s="93">
        <v>302</v>
      </c>
      <c r="G453" s="98">
        <v>305</v>
      </c>
      <c r="H453" s="98">
        <v>206</v>
      </c>
      <c r="I453" s="98"/>
      <c r="J453" s="98">
        <v>36</v>
      </c>
      <c r="K453" s="98"/>
      <c r="L453" s="98">
        <v>210</v>
      </c>
      <c r="M453" s="94">
        <v>350</v>
      </c>
      <c r="N453" s="336">
        <v>350</v>
      </c>
      <c r="O453" s="94">
        <v>350</v>
      </c>
      <c r="P453" s="93">
        <v>350</v>
      </c>
      <c r="Q453" s="93">
        <v>350</v>
      </c>
      <c r="R453" s="93">
        <v>350</v>
      </c>
      <c r="S453" s="36"/>
      <c r="T453" s="312"/>
    </row>
    <row r="454" spans="1:20" ht="13.2" x14ac:dyDescent="0.25">
      <c r="A454" s="4">
        <v>41</v>
      </c>
      <c r="B454" s="202">
        <v>634</v>
      </c>
      <c r="C454" s="4" t="s">
        <v>73</v>
      </c>
      <c r="D454" s="114">
        <f t="shared" ref="D454:R454" si="328">SUM(D455)</f>
        <v>1380</v>
      </c>
      <c r="E454" s="114">
        <f t="shared" si="328"/>
        <v>1330</v>
      </c>
      <c r="F454" s="114">
        <f t="shared" si="328"/>
        <v>2100</v>
      </c>
      <c r="G454" s="114">
        <f t="shared" si="328"/>
        <v>2111</v>
      </c>
      <c r="H454" s="114">
        <f>SUM(H455)</f>
        <v>2040</v>
      </c>
      <c r="I454" s="114">
        <f t="shared" si="328"/>
        <v>0</v>
      </c>
      <c r="J454" s="114">
        <f>SUM(J455)</f>
        <v>1000</v>
      </c>
      <c r="K454" s="114">
        <f>SUM(K455)</f>
        <v>1240</v>
      </c>
      <c r="L454" s="114">
        <f>SUM(L455)</f>
        <v>2300</v>
      </c>
      <c r="M454" s="158">
        <f t="shared" si="328"/>
        <v>2300</v>
      </c>
      <c r="N454" s="340">
        <f t="shared" si="328"/>
        <v>2300</v>
      </c>
      <c r="O454" s="158">
        <f t="shared" si="328"/>
        <v>2300</v>
      </c>
      <c r="P454" s="114">
        <f t="shared" si="328"/>
        <v>2000</v>
      </c>
      <c r="Q454" s="114">
        <f t="shared" si="328"/>
        <v>2000</v>
      </c>
      <c r="R454" s="114">
        <f t="shared" si="328"/>
        <v>2000</v>
      </c>
      <c r="S454" s="36"/>
      <c r="T454" s="312"/>
    </row>
    <row r="455" spans="1:20" ht="13.2" x14ac:dyDescent="0.25">
      <c r="A455" s="5">
        <v>41</v>
      </c>
      <c r="B455" s="203">
        <v>634004</v>
      </c>
      <c r="C455" s="5" t="s">
        <v>184</v>
      </c>
      <c r="D455" s="93">
        <v>1380</v>
      </c>
      <c r="E455" s="93">
        <v>1330</v>
      </c>
      <c r="F455" s="93">
        <v>2100</v>
      </c>
      <c r="G455" s="98">
        <v>2111</v>
      </c>
      <c r="H455" s="98">
        <v>2040</v>
      </c>
      <c r="I455" s="98">
        <v>0</v>
      </c>
      <c r="J455" s="98">
        <v>1000</v>
      </c>
      <c r="K455" s="98">
        <v>1240</v>
      </c>
      <c r="L455" s="98">
        <v>2300</v>
      </c>
      <c r="M455" s="94">
        <v>2300</v>
      </c>
      <c r="N455" s="336">
        <v>2300</v>
      </c>
      <c r="O455" s="94">
        <v>2300</v>
      </c>
      <c r="P455" s="93">
        <v>2000</v>
      </c>
      <c r="Q455" s="93">
        <v>2000</v>
      </c>
      <c r="R455" s="93">
        <v>2000</v>
      </c>
      <c r="S455" s="36"/>
      <c r="T455" s="312"/>
    </row>
    <row r="456" spans="1:20" ht="13.2" x14ac:dyDescent="0.25">
      <c r="A456" s="4">
        <v>41</v>
      </c>
      <c r="B456" s="202">
        <v>637</v>
      </c>
      <c r="C456" s="4" t="s">
        <v>84</v>
      </c>
      <c r="D456" s="90">
        <f>SUM(D457:D458)</f>
        <v>462</v>
      </c>
      <c r="E456" s="90">
        <f>SUM(E457:E458)</f>
        <v>435</v>
      </c>
      <c r="F456" s="90">
        <f>SUM(F457:F458)</f>
        <v>743</v>
      </c>
      <c r="G456" s="92">
        <f>SUM(G457:G458)</f>
        <v>584</v>
      </c>
      <c r="H456" s="92">
        <f>SUM(H457)</f>
        <v>50</v>
      </c>
      <c r="I456" s="92">
        <f t="shared" ref="I456" si="329">SUM(I457:I459)</f>
        <v>107</v>
      </c>
      <c r="J456" s="92">
        <f>SUM(J457:J458)</f>
        <v>0</v>
      </c>
      <c r="K456" s="92"/>
      <c r="L456" s="92">
        <f>SUM(L457)</f>
        <v>82</v>
      </c>
      <c r="M456" s="91">
        <f t="shared" ref="M456:Q456" si="330">SUM(M457:M458)</f>
        <v>0</v>
      </c>
      <c r="N456" s="337">
        <f t="shared" ref="N456:O456" si="331">SUM(N457:N458)</f>
        <v>0</v>
      </c>
      <c r="O456" s="91">
        <f t="shared" si="331"/>
        <v>0</v>
      </c>
      <c r="P456" s="90">
        <f t="shared" si="330"/>
        <v>166</v>
      </c>
      <c r="Q456" s="90">
        <f t="shared" si="330"/>
        <v>166</v>
      </c>
      <c r="R456" s="90">
        <f t="shared" ref="R456" si="332">SUM(R457:R458)</f>
        <v>166</v>
      </c>
      <c r="S456" s="36"/>
      <c r="T456" s="312"/>
    </row>
    <row r="457" spans="1:20" ht="13.2" x14ac:dyDescent="0.25">
      <c r="A457" s="5">
        <v>41</v>
      </c>
      <c r="B457" s="203">
        <v>637005</v>
      </c>
      <c r="C457" s="5" t="s">
        <v>178</v>
      </c>
      <c r="D457" s="93">
        <v>62</v>
      </c>
      <c r="E457" s="93"/>
      <c r="F457" s="93">
        <v>192</v>
      </c>
      <c r="G457" s="98"/>
      <c r="H457" s="98">
        <v>50</v>
      </c>
      <c r="I457" s="98">
        <v>0</v>
      </c>
      <c r="J457" s="98">
        <v>0</v>
      </c>
      <c r="K457" s="98"/>
      <c r="L457" s="98">
        <v>82</v>
      </c>
      <c r="M457" s="94">
        <v>0</v>
      </c>
      <c r="N457" s="336">
        <v>0</v>
      </c>
      <c r="O457" s="94">
        <v>0</v>
      </c>
      <c r="P457" s="93">
        <v>166</v>
      </c>
      <c r="Q457" s="93">
        <v>166</v>
      </c>
      <c r="R457" s="93">
        <v>166</v>
      </c>
      <c r="S457" s="36"/>
      <c r="T457" s="312"/>
    </row>
    <row r="458" spans="1:20" ht="13.2" x14ac:dyDescent="0.25">
      <c r="A458" s="5">
        <v>41</v>
      </c>
      <c r="B458" s="203" t="s">
        <v>263</v>
      </c>
      <c r="C458" s="5" t="s">
        <v>179</v>
      </c>
      <c r="D458" s="93">
        <v>400</v>
      </c>
      <c r="E458" s="93">
        <v>435</v>
      </c>
      <c r="F458" s="93">
        <v>551</v>
      </c>
      <c r="G458" s="98">
        <v>584</v>
      </c>
      <c r="H458" s="98"/>
      <c r="I458" s="98">
        <v>0</v>
      </c>
      <c r="J458" s="98">
        <v>0</v>
      </c>
      <c r="K458" s="98"/>
      <c r="L458" s="98"/>
      <c r="M458" s="94">
        <v>0</v>
      </c>
      <c r="N458" s="336">
        <v>0</v>
      </c>
      <c r="O458" s="94">
        <v>0</v>
      </c>
      <c r="P458" s="93">
        <v>0</v>
      </c>
      <c r="Q458" s="93">
        <v>0</v>
      </c>
      <c r="R458" s="93">
        <v>0</v>
      </c>
      <c r="S458" s="36"/>
      <c r="T458" s="312"/>
    </row>
    <row r="459" spans="1:20" ht="13.2" x14ac:dyDescent="0.25">
      <c r="A459" s="4">
        <v>41</v>
      </c>
      <c r="B459" s="202">
        <v>641</v>
      </c>
      <c r="C459" s="4" t="s">
        <v>185</v>
      </c>
      <c r="D459" s="93">
        <v>0</v>
      </c>
      <c r="E459" s="90">
        <v>90</v>
      </c>
      <c r="F459" s="90">
        <v>0</v>
      </c>
      <c r="G459" s="92">
        <v>95</v>
      </c>
      <c r="H459" s="92">
        <v>60</v>
      </c>
      <c r="I459" s="98">
        <v>107</v>
      </c>
      <c r="J459" s="98">
        <v>108</v>
      </c>
      <c r="K459" s="98"/>
      <c r="L459" s="98"/>
      <c r="M459" s="94">
        <v>100</v>
      </c>
      <c r="N459" s="336">
        <v>100</v>
      </c>
      <c r="O459" s="94">
        <v>100</v>
      </c>
      <c r="P459" s="93">
        <v>100</v>
      </c>
      <c r="Q459" s="93">
        <v>100</v>
      </c>
      <c r="R459" s="93">
        <v>100</v>
      </c>
      <c r="S459" s="36"/>
      <c r="T459" s="312"/>
    </row>
    <row r="460" spans="1:20" ht="13.8" thickBot="1" x14ac:dyDescent="0.3">
      <c r="A460" s="8"/>
      <c r="B460" s="200"/>
      <c r="C460" s="8"/>
      <c r="D460" s="118"/>
      <c r="E460" s="118"/>
      <c r="F460" s="118"/>
      <c r="G460" s="118"/>
      <c r="H460" s="118"/>
      <c r="I460" s="118"/>
      <c r="J460" s="118"/>
      <c r="K460" s="118"/>
      <c r="L460" s="118"/>
      <c r="M460" s="58"/>
      <c r="N460" s="58"/>
      <c r="O460" s="58"/>
      <c r="P460" s="58"/>
      <c r="Q460" s="58"/>
      <c r="R460" s="58"/>
      <c r="S460" s="36"/>
      <c r="T460" s="312"/>
    </row>
    <row r="461" spans="1:20" s="192" customFormat="1" ht="30" customHeight="1" x14ac:dyDescent="0.25">
      <c r="A461" s="189"/>
      <c r="B461" s="376" t="s">
        <v>45</v>
      </c>
      <c r="C461" s="376"/>
      <c r="D461" s="190" t="s">
        <v>1</v>
      </c>
      <c r="E461" s="190" t="s">
        <v>1</v>
      </c>
      <c r="F461" s="191" t="s">
        <v>1</v>
      </c>
      <c r="G461" s="191" t="s">
        <v>466</v>
      </c>
      <c r="H461" s="191" t="s">
        <v>467</v>
      </c>
      <c r="I461" s="190" t="s">
        <v>468</v>
      </c>
      <c r="J461" s="190" t="s">
        <v>478</v>
      </c>
      <c r="K461" s="190" t="s">
        <v>535</v>
      </c>
      <c r="L461" s="190" t="s">
        <v>581</v>
      </c>
      <c r="M461" s="78" t="s">
        <v>578</v>
      </c>
      <c r="N461" s="251" t="s">
        <v>579</v>
      </c>
      <c r="O461" s="251" t="s">
        <v>536</v>
      </c>
      <c r="P461" s="251" t="s">
        <v>479</v>
      </c>
      <c r="Q461" s="177" t="s">
        <v>537</v>
      </c>
      <c r="R461" s="177" t="s">
        <v>582</v>
      </c>
      <c r="S461" s="36"/>
      <c r="T461" s="312"/>
    </row>
    <row r="462" spans="1:20" ht="13.2" x14ac:dyDescent="0.25">
      <c r="A462" s="7"/>
      <c r="B462" s="198" t="s">
        <v>186</v>
      </c>
      <c r="C462" s="96" t="s">
        <v>293</v>
      </c>
      <c r="D462" s="66">
        <f>D463+D465</f>
        <v>0</v>
      </c>
      <c r="E462" s="66">
        <f>SUM(E463+E465)</f>
        <v>0</v>
      </c>
      <c r="F462" s="66">
        <f t="shared" ref="F462" si="333">F463+F465</f>
        <v>0</v>
      </c>
      <c r="G462" s="66">
        <f>G463+G465</f>
        <v>0</v>
      </c>
      <c r="H462" s="66">
        <f>H463+H465</f>
        <v>0</v>
      </c>
      <c r="I462" s="66">
        <f t="shared" ref="I462" si="334">I463+I465</f>
        <v>0</v>
      </c>
      <c r="J462" s="66">
        <f t="shared" ref="J462:Q462" si="335">J463+J465</f>
        <v>0</v>
      </c>
      <c r="K462" s="66">
        <f t="shared" si="335"/>
        <v>245</v>
      </c>
      <c r="L462" s="66">
        <f>L463+L465</f>
        <v>0</v>
      </c>
      <c r="M462" s="66">
        <f t="shared" si="335"/>
        <v>2000</v>
      </c>
      <c r="N462" s="66">
        <f t="shared" ref="N462:O462" si="336">N463+N465</f>
        <v>2000</v>
      </c>
      <c r="O462" s="66">
        <f t="shared" si="336"/>
        <v>2000</v>
      </c>
      <c r="P462" s="66">
        <f t="shared" si="335"/>
        <v>1500</v>
      </c>
      <c r="Q462" s="66">
        <f t="shared" si="335"/>
        <v>1500</v>
      </c>
      <c r="R462" s="66">
        <f t="shared" ref="R462" si="337">R463+R465</f>
        <v>1500</v>
      </c>
      <c r="S462" s="36"/>
      <c r="T462" s="312"/>
    </row>
    <row r="463" spans="1:20" ht="13.2" x14ac:dyDescent="0.25">
      <c r="A463" s="4">
        <v>41</v>
      </c>
      <c r="B463" s="202">
        <v>635</v>
      </c>
      <c r="C463" s="4" t="s">
        <v>102</v>
      </c>
      <c r="D463" s="114">
        <f t="shared" ref="D463:R463" si="338">SUM(D464)</f>
        <v>0</v>
      </c>
      <c r="E463" s="114">
        <f t="shared" si="338"/>
        <v>0</v>
      </c>
      <c r="F463" s="114">
        <f>SUM(F464)</f>
        <v>0</v>
      </c>
      <c r="G463" s="114">
        <f>SUM(G464)</f>
        <v>0</v>
      </c>
      <c r="H463" s="114">
        <f>SUM(H464)</f>
        <v>0</v>
      </c>
      <c r="I463" s="114"/>
      <c r="J463" s="114">
        <f t="shared" ref="J463:O463" si="339">SUM(J464)</f>
        <v>0</v>
      </c>
      <c r="K463" s="114">
        <f t="shared" si="339"/>
        <v>245</v>
      </c>
      <c r="L463" s="114">
        <f t="shared" si="339"/>
        <v>0</v>
      </c>
      <c r="M463" s="158">
        <f t="shared" si="339"/>
        <v>1500</v>
      </c>
      <c r="N463" s="340">
        <f t="shared" si="339"/>
        <v>1500</v>
      </c>
      <c r="O463" s="158">
        <f t="shared" si="339"/>
        <v>1500</v>
      </c>
      <c r="P463" s="114">
        <f t="shared" si="338"/>
        <v>1000</v>
      </c>
      <c r="Q463" s="114">
        <f t="shared" si="338"/>
        <v>1000</v>
      </c>
      <c r="R463" s="114">
        <f t="shared" si="338"/>
        <v>1000</v>
      </c>
      <c r="S463" s="36"/>
      <c r="T463" s="312"/>
    </row>
    <row r="464" spans="1:20" ht="13.2" x14ac:dyDescent="0.25">
      <c r="A464" s="5">
        <v>41</v>
      </c>
      <c r="B464" s="203">
        <v>635004</v>
      </c>
      <c r="C464" s="5" t="s">
        <v>187</v>
      </c>
      <c r="D464" s="93">
        <v>0</v>
      </c>
      <c r="E464" s="93">
        <v>0</v>
      </c>
      <c r="F464" s="93">
        <v>0</v>
      </c>
      <c r="G464" s="93">
        <v>0</v>
      </c>
      <c r="H464" s="93">
        <v>0</v>
      </c>
      <c r="I464" s="98"/>
      <c r="J464" s="98">
        <v>0</v>
      </c>
      <c r="K464" s="98">
        <v>245</v>
      </c>
      <c r="L464" s="98">
        <v>0</v>
      </c>
      <c r="M464" s="94">
        <v>1500</v>
      </c>
      <c r="N464" s="336">
        <v>1500</v>
      </c>
      <c r="O464" s="94">
        <v>1500</v>
      </c>
      <c r="P464" s="93">
        <v>1000</v>
      </c>
      <c r="Q464" s="93">
        <v>1000</v>
      </c>
      <c r="R464" s="93">
        <v>1000</v>
      </c>
      <c r="S464" s="36"/>
      <c r="T464" s="312"/>
    </row>
    <row r="465" spans="1:20" ht="13.2" x14ac:dyDescent="0.25">
      <c r="A465" s="4">
        <v>41</v>
      </c>
      <c r="B465" s="202">
        <v>637</v>
      </c>
      <c r="C465" s="4" t="s">
        <v>84</v>
      </c>
      <c r="D465" s="114">
        <f t="shared" ref="D465:R465" si="340">SUM(D466)</f>
        <v>0</v>
      </c>
      <c r="E465" s="114">
        <f t="shared" si="340"/>
        <v>0</v>
      </c>
      <c r="F465" s="114">
        <f>SUM(F466)</f>
        <v>0</v>
      </c>
      <c r="G465" s="114">
        <f>SUM(G466)</f>
        <v>0</v>
      </c>
      <c r="H465" s="114">
        <f>SUM(H466)</f>
        <v>0</v>
      </c>
      <c r="I465" s="114"/>
      <c r="J465" s="114">
        <f t="shared" ref="J465:O465" si="341">SUM(J466)</f>
        <v>0</v>
      </c>
      <c r="K465" s="114">
        <f t="shared" si="341"/>
        <v>0</v>
      </c>
      <c r="L465" s="114">
        <f t="shared" si="341"/>
        <v>0</v>
      </c>
      <c r="M465" s="158">
        <f t="shared" si="341"/>
        <v>500</v>
      </c>
      <c r="N465" s="340">
        <f t="shared" si="341"/>
        <v>500</v>
      </c>
      <c r="O465" s="158">
        <f t="shared" si="341"/>
        <v>500</v>
      </c>
      <c r="P465" s="114">
        <f t="shared" si="340"/>
        <v>500</v>
      </c>
      <c r="Q465" s="114">
        <f t="shared" si="340"/>
        <v>500</v>
      </c>
      <c r="R465" s="114">
        <f t="shared" si="340"/>
        <v>500</v>
      </c>
      <c r="S465" s="36"/>
      <c r="T465" s="312"/>
    </row>
    <row r="466" spans="1:20" ht="13.2" x14ac:dyDescent="0.25">
      <c r="A466" s="5">
        <v>41</v>
      </c>
      <c r="B466" s="203">
        <v>637004</v>
      </c>
      <c r="C466" s="5" t="s">
        <v>151</v>
      </c>
      <c r="D466" s="93">
        <v>0</v>
      </c>
      <c r="E466" s="93">
        <v>0</v>
      </c>
      <c r="F466" s="93">
        <v>0</v>
      </c>
      <c r="G466" s="93">
        <v>0</v>
      </c>
      <c r="H466" s="93">
        <v>0</v>
      </c>
      <c r="I466" s="98"/>
      <c r="J466" s="98">
        <v>0</v>
      </c>
      <c r="K466" s="98">
        <v>0</v>
      </c>
      <c r="L466" s="98">
        <v>0</v>
      </c>
      <c r="M466" s="94">
        <v>500</v>
      </c>
      <c r="N466" s="336">
        <v>500</v>
      </c>
      <c r="O466" s="94">
        <v>500</v>
      </c>
      <c r="P466" s="93">
        <v>500</v>
      </c>
      <c r="Q466" s="93">
        <v>500</v>
      </c>
      <c r="R466" s="93">
        <v>500</v>
      </c>
      <c r="S466" s="36"/>
      <c r="T466" s="312"/>
    </row>
    <row r="467" spans="1:20" ht="13.8" thickBot="1" x14ac:dyDescent="0.3">
      <c r="A467" s="17"/>
      <c r="B467" s="221"/>
      <c r="C467" s="17"/>
      <c r="D467" s="129"/>
      <c r="E467" s="129"/>
      <c r="F467" s="129"/>
      <c r="G467" s="129"/>
      <c r="H467" s="129"/>
      <c r="I467" s="129"/>
      <c r="J467" s="129"/>
      <c r="K467" s="46"/>
      <c r="L467" s="46"/>
      <c r="M467" s="58"/>
      <c r="N467" s="58"/>
      <c r="O467" s="58"/>
      <c r="P467" s="58"/>
      <c r="S467" s="36"/>
      <c r="T467" s="312"/>
    </row>
    <row r="468" spans="1:20" s="192" customFormat="1" ht="30" customHeight="1" x14ac:dyDescent="0.25">
      <c r="A468" s="189"/>
      <c r="B468" s="376" t="s">
        <v>45</v>
      </c>
      <c r="C468" s="376"/>
      <c r="D468" s="190" t="s">
        <v>1</v>
      </c>
      <c r="E468" s="190" t="s">
        <v>1</v>
      </c>
      <c r="F468" s="191" t="s">
        <v>1</v>
      </c>
      <c r="G468" s="191" t="s">
        <v>466</v>
      </c>
      <c r="H468" s="191" t="s">
        <v>467</v>
      </c>
      <c r="I468" s="190" t="s">
        <v>468</v>
      </c>
      <c r="J468" s="190" t="s">
        <v>478</v>
      </c>
      <c r="K468" s="190" t="s">
        <v>535</v>
      </c>
      <c r="L468" s="190" t="s">
        <v>581</v>
      </c>
      <c r="M468" s="78" t="s">
        <v>578</v>
      </c>
      <c r="N468" s="251" t="s">
        <v>579</v>
      </c>
      <c r="O468" s="251" t="s">
        <v>536</v>
      </c>
      <c r="P468" s="251" t="s">
        <v>479</v>
      </c>
      <c r="Q468" s="177" t="s">
        <v>537</v>
      </c>
      <c r="R468" s="177" t="s">
        <v>582</v>
      </c>
      <c r="S468" s="36"/>
      <c r="T468" s="312"/>
    </row>
    <row r="469" spans="1:20" ht="13.2" x14ac:dyDescent="0.25">
      <c r="A469" s="7"/>
      <c r="B469" s="198" t="s">
        <v>188</v>
      </c>
      <c r="C469" s="96" t="s">
        <v>189</v>
      </c>
      <c r="D469" s="130">
        <f t="shared" ref="D469:F469" si="342">D470+D474</f>
        <v>13561</v>
      </c>
      <c r="E469" s="130">
        <f t="shared" si="342"/>
        <v>12690</v>
      </c>
      <c r="F469" s="130">
        <f t="shared" si="342"/>
        <v>11999</v>
      </c>
      <c r="G469" s="130">
        <f>G470+G474</f>
        <v>11546</v>
      </c>
      <c r="H469" s="130">
        <f>H470+H474</f>
        <v>12095</v>
      </c>
      <c r="I469" s="130">
        <f t="shared" ref="I469" si="343">I470+I474</f>
        <v>8979</v>
      </c>
      <c r="J469" s="130">
        <f>J470+J474</f>
        <v>8904</v>
      </c>
      <c r="K469" s="130">
        <f>K470+K474</f>
        <v>12432</v>
      </c>
      <c r="L469" s="130">
        <f>L470+L474</f>
        <v>9833</v>
      </c>
      <c r="M469" s="130">
        <f t="shared" ref="M469:N469" si="344">M470+M474</f>
        <v>19954</v>
      </c>
      <c r="N469" s="130">
        <f t="shared" si="344"/>
        <v>19954</v>
      </c>
      <c r="O469" s="130">
        <f t="shared" ref="O469" si="345">O470+O474</f>
        <v>19954</v>
      </c>
      <c r="P469" s="130">
        <f t="shared" ref="P469" si="346">P470+P474</f>
        <v>19954</v>
      </c>
      <c r="Q469" s="130">
        <f t="shared" ref="Q469:R469" si="347">Q470+Q474</f>
        <v>19954</v>
      </c>
      <c r="R469" s="130">
        <f t="shared" si="347"/>
        <v>19954</v>
      </c>
      <c r="S469" s="36"/>
      <c r="T469" s="312"/>
    </row>
    <row r="470" spans="1:20" ht="13.2" x14ac:dyDescent="0.25">
      <c r="A470" s="4">
        <v>41</v>
      </c>
      <c r="B470" s="202">
        <v>633</v>
      </c>
      <c r="C470" s="4" t="s">
        <v>101</v>
      </c>
      <c r="D470" s="114">
        <f t="shared" ref="D470:G470" si="348">SUM(D471:D473)</f>
        <v>2780</v>
      </c>
      <c r="E470" s="114">
        <f t="shared" si="348"/>
        <v>2694</v>
      </c>
      <c r="F470" s="114">
        <f t="shared" si="348"/>
        <v>1991</v>
      </c>
      <c r="G470" s="114">
        <f t="shared" si="348"/>
        <v>1907</v>
      </c>
      <c r="H470" s="114">
        <f t="shared" ref="H470:I470" si="349">SUM(H471:H473)</f>
        <v>2048</v>
      </c>
      <c r="I470" s="114">
        <f t="shared" si="349"/>
        <v>2023</v>
      </c>
      <c r="J470" s="114">
        <f>SUM(J471:J473)</f>
        <v>1211</v>
      </c>
      <c r="K470" s="114">
        <f>SUM(K471:K473)</f>
        <v>2564</v>
      </c>
      <c r="L470" s="114">
        <f>SUM(L471:L473)</f>
        <v>1325</v>
      </c>
      <c r="M470" s="158">
        <f t="shared" ref="M470:N470" si="350">SUM(M471:M473)</f>
        <v>4000</v>
      </c>
      <c r="N470" s="340">
        <f t="shared" si="350"/>
        <v>4000</v>
      </c>
      <c r="O470" s="158">
        <f t="shared" ref="O470" si="351">SUM(O471:O473)</f>
        <v>4000</v>
      </c>
      <c r="P470" s="114">
        <f t="shared" ref="P470:Q470" si="352">SUM(P471:P473)</f>
        <v>4000</v>
      </c>
      <c r="Q470" s="114">
        <f t="shared" si="352"/>
        <v>4000</v>
      </c>
      <c r="R470" s="114">
        <f t="shared" ref="R470" si="353">SUM(R471:R473)</f>
        <v>4000</v>
      </c>
      <c r="S470" s="36"/>
      <c r="T470" s="312"/>
    </row>
    <row r="471" spans="1:20" ht="13.2" x14ac:dyDescent="0.25">
      <c r="A471" s="5">
        <v>41</v>
      </c>
      <c r="B471" s="203">
        <v>633001</v>
      </c>
      <c r="C471" s="5" t="s">
        <v>69</v>
      </c>
      <c r="D471" s="131"/>
      <c r="E471" s="131"/>
      <c r="F471" s="131"/>
      <c r="G471" s="131"/>
      <c r="H471" s="131"/>
      <c r="I471" s="131"/>
      <c r="J471" s="131"/>
      <c r="K471" s="131"/>
      <c r="L471" s="131"/>
      <c r="M471" s="166">
        <v>1000</v>
      </c>
      <c r="N471" s="346">
        <v>1000</v>
      </c>
      <c r="O471" s="166">
        <v>1000</v>
      </c>
      <c r="P471" s="131">
        <v>1000</v>
      </c>
      <c r="Q471" s="131">
        <v>1000</v>
      </c>
      <c r="R471" s="131">
        <v>1000</v>
      </c>
      <c r="S471" s="36"/>
      <c r="T471" s="312"/>
    </row>
    <row r="472" spans="1:20" ht="13.2" x14ac:dyDescent="0.25">
      <c r="A472" s="5">
        <v>41</v>
      </c>
      <c r="B472" s="203">
        <v>633006</v>
      </c>
      <c r="C472" s="5" t="s">
        <v>141</v>
      </c>
      <c r="D472" s="131">
        <v>2127</v>
      </c>
      <c r="E472" s="131">
        <v>2660</v>
      </c>
      <c r="F472" s="131">
        <v>1609</v>
      </c>
      <c r="G472" s="131">
        <v>1876</v>
      </c>
      <c r="H472" s="131">
        <v>2043</v>
      </c>
      <c r="I472" s="131">
        <v>2023</v>
      </c>
      <c r="J472" s="131">
        <v>1211</v>
      </c>
      <c r="K472" s="131">
        <v>2564</v>
      </c>
      <c r="L472" s="131">
        <v>1325</v>
      </c>
      <c r="M472" s="166">
        <v>2000</v>
      </c>
      <c r="N472" s="346">
        <v>2000</v>
      </c>
      <c r="O472" s="166">
        <v>2000</v>
      </c>
      <c r="P472" s="131">
        <v>2000</v>
      </c>
      <c r="Q472" s="131">
        <v>2000</v>
      </c>
      <c r="R472" s="131">
        <v>2000</v>
      </c>
      <c r="S472" s="36"/>
      <c r="T472" s="312"/>
    </row>
    <row r="473" spans="1:20" ht="13.2" x14ac:dyDescent="0.25">
      <c r="A473" s="5">
        <v>41</v>
      </c>
      <c r="B473" s="203">
        <v>633009</v>
      </c>
      <c r="C473" s="5" t="s">
        <v>190</v>
      </c>
      <c r="D473" s="131">
        <v>653</v>
      </c>
      <c r="E473" s="131">
        <v>34</v>
      </c>
      <c r="F473" s="131">
        <v>382</v>
      </c>
      <c r="G473" s="131">
        <v>31</v>
      </c>
      <c r="H473" s="131">
        <v>5</v>
      </c>
      <c r="I473" s="131"/>
      <c r="J473" s="131"/>
      <c r="K473" s="131"/>
      <c r="L473" s="131"/>
      <c r="M473" s="166">
        <v>1000</v>
      </c>
      <c r="N473" s="346">
        <v>1000</v>
      </c>
      <c r="O473" s="166">
        <v>1000</v>
      </c>
      <c r="P473" s="131">
        <v>1000</v>
      </c>
      <c r="Q473" s="131">
        <v>1000</v>
      </c>
      <c r="R473" s="131">
        <v>1000</v>
      </c>
      <c r="S473" s="36"/>
      <c r="T473" s="312"/>
    </row>
    <row r="474" spans="1:20" ht="13.2" x14ac:dyDescent="0.25">
      <c r="A474" s="4">
        <v>41</v>
      </c>
      <c r="B474" s="202">
        <v>637</v>
      </c>
      <c r="C474" s="4" t="s">
        <v>84</v>
      </c>
      <c r="D474" s="114">
        <f t="shared" ref="D474:R474" si="354">SUM(D475)</f>
        <v>10781</v>
      </c>
      <c r="E474" s="114">
        <f t="shared" si="354"/>
        <v>9996</v>
      </c>
      <c r="F474" s="114">
        <f>SUM(F475)</f>
        <v>10008</v>
      </c>
      <c r="G474" s="114">
        <f>SUM(G475)</f>
        <v>9639</v>
      </c>
      <c r="H474" s="114">
        <f>SUM(H475)</f>
        <v>10047</v>
      </c>
      <c r="I474" s="114">
        <f t="shared" si="354"/>
        <v>6956</v>
      </c>
      <c r="J474" s="114">
        <f>SUM(J475)</f>
        <v>7693</v>
      </c>
      <c r="K474" s="114">
        <f>SUM(K475)</f>
        <v>9868</v>
      </c>
      <c r="L474" s="114">
        <f>SUM(L475)</f>
        <v>8508</v>
      </c>
      <c r="M474" s="158">
        <f t="shared" si="354"/>
        <v>15954</v>
      </c>
      <c r="N474" s="340">
        <f t="shared" si="354"/>
        <v>15954</v>
      </c>
      <c r="O474" s="158">
        <f t="shared" si="354"/>
        <v>15954</v>
      </c>
      <c r="P474" s="114">
        <f t="shared" si="354"/>
        <v>15954</v>
      </c>
      <c r="Q474" s="114">
        <f t="shared" si="354"/>
        <v>15954</v>
      </c>
      <c r="R474" s="114">
        <f t="shared" si="354"/>
        <v>15954</v>
      </c>
      <c r="S474" s="36"/>
      <c r="T474" s="312"/>
    </row>
    <row r="475" spans="1:20" ht="13.2" x14ac:dyDescent="0.25">
      <c r="A475" s="5">
        <v>41</v>
      </c>
      <c r="B475" s="203" t="s">
        <v>244</v>
      </c>
      <c r="C475" s="5" t="s">
        <v>191</v>
      </c>
      <c r="D475" s="132">
        <v>10781</v>
      </c>
      <c r="E475" s="132">
        <v>9996</v>
      </c>
      <c r="F475" s="132">
        <v>10008</v>
      </c>
      <c r="G475" s="132">
        <v>9639</v>
      </c>
      <c r="H475" s="132">
        <v>10047</v>
      </c>
      <c r="I475" s="162">
        <v>6956</v>
      </c>
      <c r="J475" s="162">
        <v>7693</v>
      </c>
      <c r="K475" s="162">
        <v>9868</v>
      </c>
      <c r="L475" s="162">
        <v>8508</v>
      </c>
      <c r="M475" s="166">
        <v>15954</v>
      </c>
      <c r="N475" s="346">
        <v>15954</v>
      </c>
      <c r="O475" s="166">
        <v>15954</v>
      </c>
      <c r="P475" s="132">
        <v>15954</v>
      </c>
      <c r="Q475" s="132">
        <v>15954</v>
      </c>
      <c r="R475" s="132">
        <v>15954</v>
      </c>
      <c r="S475" s="36"/>
      <c r="T475" s="312"/>
    </row>
    <row r="476" spans="1:20" ht="15" customHeight="1" thickBot="1" x14ac:dyDescent="0.3">
      <c r="A476" s="8"/>
      <c r="B476" s="200"/>
      <c r="C476" s="8"/>
      <c r="D476" s="133"/>
      <c r="E476" s="133"/>
      <c r="F476" s="133"/>
      <c r="G476" s="133"/>
      <c r="H476" s="133"/>
      <c r="I476" s="133"/>
      <c r="J476" s="133"/>
      <c r="K476" s="133"/>
      <c r="L476" s="133"/>
      <c r="M476" s="58"/>
      <c r="N476" s="58"/>
      <c r="O476" s="58"/>
      <c r="P476" s="58"/>
      <c r="Q476" s="58"/>
      <c r="R476" s="58"/>
      <c r="S476" s="36"/>
      <c r="T476" s="312"/>
    </row>
    <row r="477" spans="1:20" s="173" customFormat="1" ht="30" customHeight="1" x14ac:dyDescent="0.25">
      <c r="A477" s="180"/>
      <c r="B477" s="379" t="s">
        <v>45</v>
      </c>
      <c r="C477" s="380"/>
      <c r="D477" s="178" t="s">
        <v>1</v>
      </c>
      <c r="E477" s="178" t="s">
        <v>1</v>
      </c>
      <c r="F477" s="177" t="s">
        <v>1</v>
      </c>
      <c r="G477" s="177" t="s">
        <v>466</v>
      </c>
      <c r="H477" s="177" t="s">
        <v>467</v>
      </c>
      <c r="I477" s="178" t="s">
        <v>468</v>
      </c>
      <c r="J477" s="190" t="s">
        <v>478</v>
      </c>
      <c r="K477" s="190" t="s">
        <v>535</v>
      </c>
      <c r="L477" s="190" t="s">
        <v>581</v>
      </c>
      <c r="M477" s="78" t="s">
        <v>578</v>
      </c>
      <c r="N477" s="251" t="s">
        <v>579</v>
      </c>
      <c r="O477" s="251" t="s">
        <v>536</v>
      </c>
      <c r="P477" s="251" t="s">
        <v>479</v>
      </c>
      <c r="Q477" s="177" t="s">
        <v>537</v>
      </c>
      <c r="R477" s="177" t="s">
        <v>582</v>
      </c>
      <c r="S477" s="36"/>
      <c r="T477" s="312"/>
    </row>
    <row r="478" spans="1:20" ht="13.2" x14ac:dyDescent="0.25">
      <c r="A478" s="7"/>
      <c r="B478" s="198" t="s">
        <v>291</v>
      </c>
      <c r="C478" s="96" t="s">
        <v>292</v>
      </c>
      <c r="D478" s="130">
        <f>D479+D482+D487+D490+D492+D498</f>
        <v>0</v>
      </c>
      <c r="E478" s="130">
        <f>E479+E482+E487+E490+E492+E498</f>
        <v>0</v>
      </c>
      <c r="F478" s="130">
        <f>F479+F481+F482+F487+F490+F492+F498</f>
        <v>47791</v>
      </c>
      <c r="G478" s="130">
        <f>G479+G481+G482+G487+G490+G492+G498</f>
        <v>77147</v>
      </c>
      <c r="H478" s="130">
        <f t="shared" ref="H478:I478" si="355">H479+H482+H487+H490+H492+H498</f>
        <v>9081</v>
      </c>
      <c r="I478" s="130">
        <f t="shared" si="355"/>
        <v>0</v>
      </c>
      <c r="J478" s="130"/>
      <c r="K478" s="130"/>
      <c r="L478" s="130"/>
      <c r="M478" s="110"/>
      <c r="N478" s="110"/>
      <c r="O478" s="110"/>
      <c r="P478" s="110"/>
      <c r="Q478" s="110"/>
      <c r="R478" s="110"/>
      <c r="S478" s="36"/>
      <c r="T478" s="312"/>
    </row>
    <row r="479" spans="1:20" ht="13.2" x14ac:dyDescent="0.25">
      <c r="A479" s="4">
        <v>41</v>
      </c>
      <c r="B479" s="202">
        <v>610</v>
      </c>
      <c r="C479" s="4" t="s">
        <v>47</v>
      </c>
      <c r="D479" s="130">
        <f>SUM(D480:D481)</f>
        <v>0</v>
      </c>
      <c r="E479" s="130">
        <f>SUM(E480:E481)</f>
        <v>0</v>
      </c>
      <c r="F479" s="130">
        <f>SUM(F480)</f>
        <v>25089</v>
      </c>
      <c r="G479" s="130">
        <f>SUM(G480)</f>
        <v>34257</v>
      </c>
      <c r="H479" s="130">
        <f>H480+H481</f>
        <v>7776</v>
      </c>
      <c r="I479" s="130">
        <f>SUM(I480:I481)</f>
        <v>0</v>
      </c>
      <c r="J479" s="130"/>
      <c r="K479" s="130"/>
      <c r="L479" s="130"/>
      <c r="M479" s="110"/>
      <c r="N479" s="110"/>
      <c r="O479" s="110"/>
      <c r="P479" s="110"/>
      <c r="Q479" s="110"/>
      <c r="R479" s="110"/>
      <c r="S479" s="36"/>
      <c r="T479" s="312"/>
    </row>
    <row r="480" spans="1:20" ht="13.2" x14ac:dyDescent="0.25">
      <c r="A480" s="52"/>
      <c r="B480" s="203">
        <v>611</v>
      </c>
      <c r="C480" s="5" t="s">
        <v>344</v>
      </c>
      <c r="D480" s="93"/>
      <c r="E480" s="93"/>
      <c r="F480" s="90">
        <v>25089</v>
      </c>
      <c r="G480" s="92">
        <v>34257</v>
      </c>
      <c r="H480" s="92">
        <v>5655</v>
      </c>
      <c r="I480" s="98">
        <v>0</v>
      </c>
      <c r="J480" s="98"/>
      <c r="K480" s="98"/>
      <c r="L480" s="98"/>
      <c r="M480" s="80"/>
      <c r="N480" s="289"/>
      <c r="O480" s="80"/>
      <c r="P480" s="52"/>
      <c r="Q480" s="52"/>
      <c r="R480" s="52"/>
      <c r="S480" s="36"/>
      <c r="T480" s="312"/>
    </row>
    <row r="481" spans="1:20" ht="13.2" x14ac:dyDescent="0.25">
      <c r="A481" s="5">
        <v>41</v>
      </c>
      <c r="B481" s="203">
        <v>620</v>
      </c>
      <c r="C481" s="5" t="s">
        <v>53</v>
      </c>
      <c r="D481" s="93"/>
      <c r="E481" s="93"/>
      <c r="F481" s="90">
        <v>8535</v>
      </c>
      <c r="G481" s="92">
        <v>12413</v>
      </c>
      <c r="H481" s="92">
        <v>2121</v>
      </c>
      <c r="I481" s="98">
        <v>0</v>
      </c>
      <c r="J481" s="98"/>
      <c r="K481" s="98"/>
      <c r="L481" s="98"/>
      <c r="M481" s="80"/>
      <c r="N481" s="289"/>
      <c r="O481" s="80"/>
      <c r="P481" s="52"/>
      <c r="Q481" s="52"/>
      <c r="R481" s="52"/>
      <c r="S481" s="36"/>
      <c r="T481" s="312"/>
    </row>
    <row r="482" spans="1:20" ht="13.2" x14ac:dyDescent="0.25">
      <c r="A482" s="4">
        <v>41</v>
      </c>
      <c r="B482" s="202">
        <v>632</v>
      </c>
      <c r="C482" s="4" t="s">
        <v>64</v>
      </c>
      <c r="D482" s="92"/>
      <c r="E482" s="92"/>
      <c r="F482" s="92">
        <f t="shared" ref="F482" si="356">SUM(F483:F486)</f>
        <v>5452</v>
      </c>
      <c r="G482" s="92">
        <f>SUM(G483:G486)</f>
        <v>9611</v>
      </c>
      <c r="H482" s="92">
        <f>SUM(H483:H486)</f>
        <v>226</v>
      </c>
      <c r="I482" s="92">
        <f t="shared" ref="I482" si="357">SUM(I483:I486)</f>
        <v>0</v>
      </c>
      <c r="J482" s="92"/>
      <c r="K482" s="92"/>
      <c r="L482" s="92"/>
      <c r="M482" s="80"/>
      <c r="N482" s="289"/>
      <c r="O482" s="80"/>
      <c r="P482" s="52"/>
      <c r="Q482" s="52"/>
      <c r="R482" s="52"/>
      <c r="S482" s="36"/>
      <c r="T482" s="312"/>
    </row>
    <row r="483" spans="1:20" ht="13.2" x14ac:dyDescent="0.25">
      <c r="A483" s="5">
        <v>41</v>
      </c>
      <c r="B483" s="203">
        <v>632001</v>
      </c>
      <c r="C483" s="5" t="s">
        <v>296</v>
      </c>
      <c r="D483" s="98"/>
      <c r="E483" s="98"/>
      <c r="F483" s="98">
        <v>1108</v>
      </c>
      <c r="G483" s="98">
        <v>3497</v>
      </c>
      <c r="H483" s="98">
        <v>47</v>
      </c>
      <c r="I483" s="98">
        <v>0</v>
      </c>
      <c r="J483" s="98"/>
      <c r="K483" s="98"/>
      <c r="L483" s="98"/>
      <c r="M483" s="80"/>
      <c r="N483" s="289"/>
      <c r="O483" s="80"/>
      <c r="P483" s="52"/>
      <c r="Q483" s="52"/>
      <c r="R483" s="52"/>
      <c r="S483" s="36"/>
      <c r="T483" s="312"/>
    </row>
    <row r="484" spans="1:20" ht="13.2" x14ac:dyDescent="0.25">
      <c r="A484" s="5">
        <v>41</v>
      </c>
      <c r="B484" s="203">
        <v>632001</v>
      </c>
      <c r="C484" s="5" t="s">
        <v>173</v>
      </c>
      <c r="D484" s="98"/>
      <c r="E484" s="98"/>
      <c r="F484" s="98">
        <v>3799</v>
      </c>
      <c r="G484" s="98">
        <v>4842</v>
      </c>
      <c r="H484" s="98"/>
      <c r="I484" s="98">
        <v>0</v>
      </c>
      <c r="J484" s="98"/>
      <c r="K484" s="98"/>
      <c r="L484" s="98"/>
      <c r="M484" s="80"/>
      <c r="N484" s="289"/>
      <c r="O484" s="80"/>
      <c r="P484" s="52"/>
      <c r="Q484" s="52"/>
      <c r="R484" s="52"/>
      <c r="S484" s="36"/>
      <c r="T484" s="312"/>
    </row>
    <row r="485" spans="1:20" ht="13.2" x14ac:dyDescent="0.25">
      <c r="A485" s="5">
        <v>41</v>
      </c>
      <c r="B485" s="203">
        <v>632002</v>
      </c>
      <c r="C485" s="5" t="s">
        <v>66</v>
      </c>
      <c r="D485" s="98"/>
      <c r="E485" s="98"/>
      <c r="F485" s="98">
        <v>328</v>
      </c>
      <c r="G485" s="98">
        <v>840</v>
      </c>
      <c r="H485" s="98">
        <v>179</v>
      </c>
      <c r="I485" s="98">
        <v>0</v>
      </c>
      <c r="J485" s="98"/>
      <c r="K485" s="98"/>
      <c r="L485" s="98"/>
      <c r="M485" s="80"/>
      <c r="N485" s="289"/>
      <c r="O485" s="80"/>
      <c r="P485" s="52"/>
      <c r="Q485" s="52"/>
      <c r="R485" s="52"/>
      <c r="S485" s="36"/>
      <c r="T485" s="312"/>
    </row>
    <row r="486" spans="1:20" ht="13.2" x14ac:dyDescent="0.25">
      <c r="A486" s="5">
        <v>41</v>
      </c>
      <c r="B486" s="203">
        <v>632003</v>
      </c>
      <c r="C486" s="5" t="s">
        <v>300</v>
      </c>
      <c r="D486" s="98"/>
      <c r="E486" s="98"/>
      <c r="F486" s="98">
        <v>217</v>
      </c>
      <c r="G486" s="98">
        <v>432</v>
      </c>
      <c r="H486" s="98"/>
      <c r="I486" s="98">
        <v>0</v>
      </c>
      <c r="J486" s="98"/>
      <c r="K486" s="98"/>
      <c r="L486" s="98"/>
      <c r="M486" s="80"/>
      <c r="N486" s="289"/>
      <c r="O486" s="80"/>
      <c r="P486" s="52"/>
      <c r="Q486" s="52"/>
      <c r="R486" s="52"/>
      <c r="S486" s="36"/>
      <c r="T486" s="312"/>
    </row>
    <row r="487" spans="1:20" ht="13.2" x14ac:dyDescent="0.25">
      <c r="A487" s="5">
        <v>41</v>
      </c>
      <c r="B487" s="202">
        <v>633</v>
      </c>
      <c r="C487" s="4" t="s">
        <v>68</v>
      </c>
      <c r="D487" s="92"/>
      <c r="E487" s="92"/>
      <c r="F487" s="92">
        <f>SUM(F488)</f>
        <v>6319</v>
      </c>
      <c r="G487" s="92">
        <f>SUM(G488:G489)</f>
        <v>14632</v>
      </c>
      <c r="H487" s="92">
        <f>SUM(H488:H489)</f>
        <v>15</v>
      </c>
      <c r="I487" s="92">
        <f>SUM(I488)</f>
        <v>0</v>
      </c>
      <c r="J487" s="92"/>
      <c r="K487" s="92"/>
      <c r="L487" s="92"/>
      <c r="M487" s="80"/>
      <c r="N487" s="289"/>
      <c r="O487" s="80"/>
      <c r="P487" s="52"/>
      <c r="Q487" s="52"/>
      <c r="R487" s="52"/>
      <c r="S487" s="36"/>
      <c r="T487" s="312"/>
    </row>
    <row r="488" spans="1:20" ht="13.2" x14ac:dyDescent="0.25">
      <c r="A488" s="5">
        <v>41</v>
      </c>
      <c r="B488" s="203">
        <v>633006</v>
      </c>
      <c r="C488" s="5" t="s">
        <v>71</v>
      </c>
      <c r="D488" s="98"/>
      <c r="E488" s="98"/>
      <c r="F488" s="98">
        <v>6319</v>
      </c>
      <c r="G488" s="98">
        <v>5946</v>
      </c>
      <c r="H488" s="98">
        <v>15</v>
      </c>
      <c r="I488" s="98">
        <v>0</v>
      </c>
      <c r="J488" s="98"/>
      <c r="K488" s="98"/>
      <c r="L488" s="98"/>
      <c r="M488" s="80"/>
      <c r="N488" s="289"/>
      <c r="O488" s="80"/>
      <c r="P488" s="52"/>
      <c r="Q488" s="52"/>
      <c r="R488" s="52"/>
      <c r="S488" s="36"/>
      <c r="T488" s="312"/>
    </row>
    <row r="489" spans="1:20" ht="13.2" x14ac:dyDescent="0.25">
      <c r="A489" s="5">
        <v>41</v>
      </c>
      <c r="B489" s="203">
        <v>633009</v>
      </c>
      <c r="C489" s="5" t="s">
        <v>378</v>
      </c>
      <c r="D489" s="98"/>
      <c r="E489" s="98"/>
      <c r="F489" s="98"/>
      <c r="G489" s="98">
        <v>8686</v>
      </c>
      <c r="H489" s="98"/>
      <c r="I489" s="98"/>
      <c r="J489" s="98"/>
      <c r="K489" s="98"/>
      <c r="L489" s="98"/>
      <c r="M489" s="80"/>
      <c r="N489" s="289"/>
      <c r="O489" s="80"/>
      <c r="P489" s="52"/>
      <c r="Q489" s="52"/>
      <c r="R489" s="52"/>
      <c r="S489" s="36"/>
      <c r="T489" s="312"/>
    </row>
    <row r="490" spans="1:20" ht="13.2" x14ac:dyDescent="0.25">
      <c r="A490" s="5">
        <v>41</v>
      </c>
      <c r="B490" s="202">
        <v>635</v>
      </c>
      <c r="C490" s="4" t="s">
        <v>102</v>
      </c>
      <c r="D490" s="92"/>
      <c r="E490" s="92"/>
      <c r="F490" s="92">
        <f>SUM(F491)</f>
        <v>29</v>
      </c>
      <c r="G490" s="92">
        <f>SUM(G491)</f>
        <v>0</v>
      </c>
      <c r="H490" s="92"/>
      <c r="I490" s="92">
        <f>SUM(I491)</f>
        <v>0</v>
      </c>
      <c r="J490" s="92"/>
      <c r="K490" s="92"/>
      <c r="L490" s="92"/>
      <c r="M490" s="80"/>
      <c r="N490" s="289"/>
      <c r="O490" s="80"/>
      <c r="P490" s="52"/>
      <c r="Q490" s="52"/>
      <c r="R490" s="52"/>
      <c r="S490" s="36"/>
      <c r="T490" s="312"/>
    </row>
    <row r="491" spans="1:20" ht="13.2" x14ac:dyDescent="0.25">
      <c r="A491" s="5">
        <v>41</v>
      </c>
      <c r="B491" s="203">
        <v>635006</v>
      </c>
      <c r="C491" s="5" t="s">
        <v>168</v>
      </c>
      <c r="D491" s="98"/>
      <c r="E491" s="98"/>
      <c r="F491" s="98">
        <v>29</v>
      </c>
      <c r="G491" s="98">
        <v>0</v>
      </c>
      <c r="H491" s="98"/>
      <c r="I491" s="98">
        <v>0</v>
      </c>
      <c r="J491" s="98"/>
      <c r="K491" s="98"/>
      <c r="L491" s="98"/>
      <c r="M491" s="80"/>
      <c r="N491" s="289"/>
      <c r="O491" s="80"/>
      <c r="P491" s="52"/>
      <c r="Q491" s="52"/>
      <c r="R491" s="52"/>
      <c r="S491" s="36"/>
      <c r="T491" s="312"/>
    </row>
    <row r="492" spans="1:20" ht="13.2" x14ac:dyDescent="0.25">
      <c r="A492" s="5">
        <v>41</v>
      </c>
      <c r="B492" s="202">
        <v>637</v>
      </c>
      <c r="C492" s="4" t="s">
        <v>84</v>
      </c>
      <c r="D492" s="92"/>
      <c r="E492" s="92"/>
      <c r="F492" s="92">
        <f t="shared" ref="F492" si="358">SUM(F493:F497)</f>
        <v>2288</v>
      </c>
      <c r="G492" s="92">
        <f>SUM(G493:G497)</f>
        <v>6114</v>
      </c>
      <c r="H492" s="92">
        <f>SUM(H493:H497)</f>
        <v>900</v>
      </c>
      <c r="I492" s="92">
        <f t="shared" ref="I492" si="359">SUM(I493:I497)</f>
        <v>0</v>
      </c>
      <c r="J492" s="92"/>
      <c r="K492" s="92"/>
      <c r="L492" s="92"/>
      <c r="M492" s="80"/>
      <c r="N492" s="289"/>
      <c r="O492" s="80"/>
      <c r="P492" s="52"/>
      <c r="Q492" s="52"/>
      <c r="R492" s="52"/>
      <c r="S492" s="36"/>
      <c r="T492" s="312"/>
    </row>
    <row r="493" spans="1:20" ht="13.2" x14ac:dyDescent="0.25">
      <c r="A493" s="5">
        <v>41</v>
      </c>
      <c r="B493" s="203">
        <v>637005</v>
      </c>
      <c r="C493" s="5" t="s">
        <v>297</v>
      </c>
      <c r="D493" s="98"/>
      <c r="E493" s="98"/>
      <c r="F493" s="98">
        <v>53</v>
      </c>
      <c r="G493" s="98"/>
      <c r="H493" s="98"/>
      <c r="I493" s="98">
        <v>0</v>
      </c>
      <c r="J493" s="98"/>
      <c r="K493" s="98"/>
      <c r="L493" s="98"/>
      <c r="M493" s="80"/>
      <c r="N493" s="289"/>
      <c r="O493" s="80"/>
      <c r="P493" s="52"/>
      <c r="Q493" s="52"/>
      <c r="R493" s="52"/>
      <c r="S493" s="36"/>
      <c r="T493" s="312"/>
    </row>
    <row r="494" spans="1:20" ht="13.2" x14ac:dyDescent="0.25">
      <c r="A494" s="5">
        <v>41</v>
      </c>
      <c r="B494" s="203">
        <v>637001</v>
      </c>
      <c r="C494" s="5" t="s">
        <v>298</v>
      </c>
      <c r="D494" s="98"/>
      <c r="E494" s="98"/>
      <c r="F494" s="98">
        <v>155</v>
      </c>
      <c r="G494" s="98"/>
      <c r="H494" s="98"/>
      <c r="I494" s="98">
        <v>0</v>
      </c>
      <c r="J494" s="98"/>
      <c r="K494" s="98"/>
      <c r="L494" s="98"/>
      <c r="M494" s="80"/>
      <c r="N494" s="289"/>
      <c r="O494" s="80"/>
      <c r="P494" s="52"/>
      <c r="Q494" s="52"/>
      <c r="R494" s="52"/>
      <c r="S494" s="36"/>
      <c r="T494" s="312"/>
    </row>
    <row r="495" spans="1:20" ht="13.2" x14ac:dyDescent="0.25">
      <c r="A495" s="5">
        <v>41</v>
      </c>
      <c r="B495" s="203">
        <v>637004</v>
      </c>
      <c r="C495" s="5" t="s">
        <v>370</v>
      </c>
      <c r="D495" s="98"/>
      <c r="E495" s="98"/>
      <c r="F495" s="98"/>
      <c r="G495" s="98">
        <v>2993</v>
      </c>
      <c r="H495" s="98"/>
      <c r="I495" s="98"/>
      <c r="J495" s="98"/>
      <c r="K495" s="98"/>
      <c r="L495" s="98"/>
      <c r="M495" s="80"/>
      <c r="N495" s="289"/>
      <c r="O495" s="80"/>
      <c r="P495" s="52"/>
      <c r="Q495" s="52"/>
      <c r="R495" s="52"/>
      <c r="S495" s="36"/>
      <c r="T495" s="312"/>
    </row>
    <row r="496" spans="1:20" ht="13.2" x14ac:dyDescent="0.25">
      <c r="A496" s="5">
        <v>41</v>
      </c>
      <c r="B496" s="203">
        <v>637015</v>
      </c>
      <c r="C496" s="5" t="s">
        <v>299</v>
      </c>
      <c r="D496" s="98"/>
      <c r="E496" s="98"/>
      <c r="F496" s="98">
        <v>2080</v>
      </c>
      <c r="G496" s="98"/>
      <c r="H496" s="98"/>
      <c r="I496" s="98">
        <v>0</v>
      </c>
      <c r="J496" s="98"/>
      <c r="K496" s="98"/>
      <c r="L496" s="98"/>
      <c r="M496" s="80"/>
      <c r="N496" s="289"/>
      <c r="O496" s="80"/>
      <c r="P496" s="52"/>
      <c r="Q496" s="52"/>
      <c r="R496" s="52"/>
      <c r="S496" s="36"/>
      <c r="T496" s="312"/>
    </row>
    <row r="497" spans="1:20" ht="13.2" x14ac:dyDescent="0.25">
      <c r="A497" s="5">
        <v>41</v>
      </c>
      <c r="B497" s="203">
        <v>637027</v>
      </c>
      <c r="C497" s="5" t="s">
        <v>337</v>
      </c>
      <c r="D497" s="98"/>
      <c r="E497" s="98"/>
      <c r="F497" s="98"/>
      <c r="G497" s="98">
        <v>3121</v>
      </c>
      <c r="H497" s="98">
        <v>900</v>
      </c>
      <c r="I497" s="98">
        <v>0</v>
      </c>
      <c r="J497" s="98"/>
      <c r="K497" s="98"/>
      <c r="L497" s="98"/>
      <c r="M497" s="80"/>
      <c r="N497" s="289"/>
      <c r="O497" s="80"/>
      <c r="P497" s="52"/>
      <c r="Q497" s="52"/>
      <c r="R497" s="52"/>
      <c r="S497" s="36"/>
      <c r="T497" s="312"/>
    </row>
    <row r="498" spans="1:20" ht="13.2" x14ac:dyDescent="0.25">
      <c r="A498" s="5">
        <v>41</v>
      </c>
      <c r="B498" s="202">
        <v>641</v>
      </c>
      <c r="C498" s="4" t="s">
        <v>379</v>
      </c>
      <c r="D498" s="92"/>
      <c r="E498" s="92"/>
      <c r="F498" s="92">
        <f t="shared" ref="F498:I498" si="360">SUM(F499)</f>
        <v>79</v>
      </c>
      <c r="G498" s="92">
        <f t="shared" si="360"/>
        <v>120</v>
      </c>
      <c r="H498" s="92">
        <f>SUM(H499)</f>
        <v>164</v>
      </c>
      <c r="I498" s="92">
        <f t="shared" si="360"/>
        <v>0</v>
      </c>
      <c r="J498" s="92"/>
      <c r="K498" s="92"/>
      <c r="L498" s="92"/>
      <c r="M498" s="80"/>
      <c r="N498" s="289"/>
      <c r="O498" s="80"/>
      <c r="P498" s="52"/>
      <c r="Q498" s="52"/>
      <c r="R498" s="52"/>
      <c r="S498" s="36"/>
      <c r="T498" s="312"/>
    </row>
    <row r="499" spans="1:20" ht="13.2" x14ac:dyDescent="0.25">
      <c r="A499" s="5">
        <v>41</v>
      </c>
      <c r="B499" s="203">
        <v>641001</v>
      </c>
      <c r="C499" s="5" t="s">
        <v>380</v>
      </c>
      <c r="D499" s="98"/>
      <c r="E499" s="98"/>
      <c r="F499" s="98">
        <v>79</v>
      </c>
      <c r="G499" s="98">
        <v>120</v>
      </c>
      <c r="H499" s="98">
        <v>164</v>
      </c>
      <c r="I499" s="98">
        <v>0</v>
      </c>
      <c r="J499" s="98"/>
      <c r="K499" s="98"/>
      <c r="L499" s="98"/>
      <c r="M499" s="80"/>
      <c r="N499" s="289"/>
      <c r="O499" s="80"/>
      <c r="P499" s="52"/>
      <c r="Q499" s="52"/>
      <c r="R499" s="52"/>
      <c r="S499" s="36"/>
      <c r="T499" s="312"/>
    </row>
    <row r="500" spans="1:20" ht="13.8" thickBot="1" x14ac:dyDescent="0.3">
      <c r="A500" s="8"/>
      <c r="B500" s="200"/>
      <c r="C500" s="8"/>
      <c r="D500" s="133"/>
      <c r="E500" s="133"/>
      <c r="F500" s="133"/>
      <c r="G500" s="133"/>
      <c r="H500" s="133"/>
      <c r="I500" s="133"/>
      <c r="J500" s="133"/>
      <c r="K500" s="133"/>
      <c r="L500" s="133"/>
      <c r="M500" s="58"/>
      <c r="N500" s="58"/>
      <c r="O500" s="58"/>
      <c r="P500" s="58"/>
      <c r="Q500" s="58"/>
      <c r="R500" s="58"/>
      <c r="S500" s="36"/>
      <c r="T500" s="312"/>
    </row>
    <row r="501" spans="1:20" s="192" customFormat="1" ht="30" customHeight="1" x14ac:dyDescent="0.25">
      <c r="A501" s="189"/>
      <c r="B501" s="376" t="s">
        <v>45</v>
      </c>
      <c r="C501" s="376"/>
      <c r="D501" s="190" t="s">
        <v>1</v>
      </c>
      <c r="E501" s="190" t="s">
        <v>1</v>
      </c>
      <c r="F501" s="191" t="s">
        <v>1</v>
      </c>
      <c r="G501" s="191" t="s">
        <v>466</v>
      </c>
      <c r="H501" s="191" t="s">
        <v>467</v>
      </c>
      <c r="I501" s="190" t="s">
        <v>468</v>
      </c>
      <c r="J501" s="190" t="s">
        <v>478</v>
      </c>
      <c r="K501" s="190" t="s">
        <v>535</v>
      </c>
      <c r="L501" s="190" t="s">
        <v>581</v>
      </c>
      <c r="M501" s="78" t="s">
        <v>578</v>
      </c>
      <c r="N501" s="251" t="s">
        <v>579</v>
      </c>
      <c r="O501" s="251" t="s">
        <v>536</v>
      </c>
      <c r="P501" s="251" t="s">
        <v>479</v>
      </c>
      <c r="Q501" s="177" t="s">
        <v>537</v>
      </c>
      <c r="R501" s="177" t="s">
        <v>582</v>
      </c>
      <c r="S501" s="36"/>
      <c r="T501" s="312"/>
    </row>
    <row r="502" spans="1:20" ht="13.2" x14ac:dyDescent="0.25">
      <c r="A502" s="7"/>
      <c r="B502" s="198" t="s">
        <v>360</v>
      </c>
      <c r="C502" s="96" t="s">
        <v>566</v>
      </c>
      <c r="D502" s="130">
        <f>SUM(D503:D505)</f>
        <v>0</v>
      </c>
      <c r="E502" s="130"/>
      <c r="F502" s="130">
        <f t="shared" ref="F502" si="361">SUM(F503:F505)</f>
        <v>84</v>
      </c>
      <c r="G502" s="130">
        <f>SUM(G503:G505)</f>
        <v>18725</v>
      </c>
      <c r="H502" s="130">
        <f>SUM(H503:H505)</f>
        <v>45749</v>
      </c>
      <c r="I502" s="130">
        <f t="shared" ref="I502" si="362">SUM(I503:I505)</f>
        <v>158</v>
      </c>
      <c r="J502" s="130">
        <f t="shared" ref="J502:Q502" si="363">SUM(J503:J505)</f>
        <v>0</v>
      </c>
      <c r="K502" s="130">
        <f>SUM(K503:K505)</f>
        <v>84</v>
      </c>
      <c r="L502" s="130">
        <f>SUM(L503:L505)</f>
        <v>239</v>
      </c>
      <c r="M502" s="130">
        <f>SUM(M503:M505)</f>
        <v>6479</v>
      </c>
      <c r="N502" s="130">
        <f>SUM(N503:N505)</f>
        <v>6479</v>
      </c>
      <c r="O502" s="130">
        <f>SUM(O503:O505)</f>
        <v>6479</v>
      </c>
      <c r="P502" s="130">
        <f t="shared" si="363"/>
        <v>1500</v>
      </c>
      <c r="Q502" s="130">
        <f t="shared" si="363"/>
        <v>1500</v>
      </c>
      <c r="R502" s="130">
        <f t="shared" ref="R502" si="364">SUM(R503:R505)</f>
        <v>1500</v>
      </c>
      <c r="S502" s="36"/>
      <c r="T502" s="312"/>
    </row>
    <row r="503" spans="1:20" s="33" customFormat="1" ht="13.2" x14ac:dyDescent="0.25">
      <c r="A503" s="32" t="s">
        <v>268</v>
      </c>
      <c r="B503" s="222">
        <v>633006</v>
      </c>
      <c r="C503" s="32" t="s">
        <v>365</v>
      </c>
      <c r="D503" s="93">
        <v>0</v>
      </c>
      <c r="E503" s="93"/>
      <c r="F503" s="93"/>
      <c r="G503" s="93">
        <v>18604</v>
      </c>
      <c r="H503" s="93">
        <v>45292</v>
      </c>
      <c r="I503" s="98">
        <v>0</v>
      </c>
      <c r="J503" s="98">
        <v>0</v>
      </c>
      <c r="K503" s="98"/>
      <c r="L503" s="98"/>
      <c r="M503" s="94"/>
      <c r="N503" s="336"/>
      <c r="O503" s="94"/>
      <c r="P503" s="93">
        <v>0</v>
      </c>
      <c r="Q503" s="93">
        <v>0</v>
      </c>
      <c r="R503" s="93">
        <v>0</v>
      </c>
      <c r="S503" s="36"/>
      <c r="T503" s="312"/>
    </row>
    <row r="504" spans="1:20" s="33" customFormat="1" ht="13.2" x14ac:dyDescent="0.25">
      <c r="A504" s="32">
        <v>911</v>
      </c>
      <c r="B504" s="222">
        <v>630</v>
      </c>
      <c r="C504" s="32" t="s">
        <v>565</v>
      </c>
      <c r="D504" s="93"/>
      <c r="E504" s="93"/>
      <c r="F504" s="93"/>
      <c r="G504" s="93"/>
      <c r="H504" s="93"/>
      <c r="I504" s="98">
        <v>0</v>
      </c>
      <c r="J504" s="98">
        <v>0</v>
      </c>
      <c r="K504" s="98"/>
      <c r="L504" s="98"/>
      <c r="M504" s="94">
        <v>6279</v>
      </c>
      <c r="N504" s="336">
        <v>6279</v>
      </c>
      <c r="O504" s="94">
        <v>6279</v>
      </c>
      <c r="P504" s="93">
        <v>0</v>
      </c>
      <c r="Q504" s="93">
        <v>0</v>
      </c>
      <c r="R504" s="93">
        <v>0</v>
      </c>
      <c r="S504" s="36"/>
      <c r="T504" s="312"/>
    </row>
    <row r="505" spans="1:20" s="33" customFormat="1" ht="13.2" x14ac:dyDescent="0.25">
      <c r="A505" s="32">
        <v>41</v>
      </c>
      <c r="B505" s="222">
        <v>641006</v>
      </c>
      <c r="C505" s="32" t="s">
        <v>257</v>
      </c>
      <c r="D505" s="93">
        <v>0</v>
      </c>
      <c r="E505" s="93"/>
      <c r="F505" s="93">
        <v>84</v>
      </c>
      <c r="G505" s="93">
        <v>121</v>
      </c>
      <c r="H505" s="93">
        <v>457</v>
      </c>
      <c r="I505" s="98">
        <v>158</v>
      </c>
      <c r="J505" s="98">
        <v>0</v>
      </c>
      <c r="K505" s="98">
        <v>84</v>
      </c>
      <c r="L505" s="98">
        <v>239</v>
      </c>
      <c r="M505" s="94">
        <v>200</v>
      </c>
      <c r="N505" s="336">
        <v>200</v>
      </c>
      <c r="O505" s="94">
        <v>200</v>
      </c>
      <c r="P505" s="93">
        <v>1500</v>
      </c>
      <c r="Q505" s="93">
        <v>1500</v>
      </c>
      <c r="R505" s="93">
        <v>1500</v>
      </c>
      <c r="S505" s="36"/>
      <c r="T505" s="312"/>
    </row>
    <row r="506" spans="1:20" s="33" customFormat="1" ht="13.8" thickBot="1" x14ac:dyDescent="0.3">
      <c r="A506" s="34"/>
      <c r="B506" s="223"/>
      <c r="C506" s="34"/>
      <c r="D506" s="103"/>
      <c r="E506" s="103"/>
      <c r="F506" s="103"/>
      <c r="G506" s="103"/>
      <c r="H506" s="103"/>
      <c r="I506" s="104"/>
      <c r="J506" s="104"/>
      <c r="K506" s="104"/>
      <c r="L506" s="104"/>
      <c r="M506" s="103"/>
      <c r="N506" s="103"/>
      <c r="O506" s="103"/>
      <c r="P506" s="58"/>
      <c r="Q506" s="58"/>
      <c r="R506" s="58"/>
      <c r="S506" s="36"/>
      <c r="T506" s="312"/>
    </row>
    <row r="507" spans="1:20" s="192" customFormat="1" ht="30" customHeight="1" x14ac:dyDescent="0.25">
      <c r="A507" s="189"/>
      <c r="B507" s="376" t="s">
        <v>45</v>
      </c>
      <c r="C507" s="376"/>
      <c r="D507" s="190" t="s">
        <v>1</v>
      </c>
      <c r="E507" s="190" t="s">
        <v>1</v>
      </c>
      <c r="F507" s="191" t="s">
        <v>1</v>
      </c>
      <c r="G507" s="191" t="s">
        <v>466</v>
      </c>
      <c r="H507" s="191" t="s">
        <v>467</v>
      </c>
      <c r="I507" s="190" t="s">
        <v>468</v>
      </c>
      <c r="J507" s="190" t="s">
        <v>478</v>
      </c>
      <c r="K507" s="190" t="s">
        <v>535</v>
      </c>
      <c r="L507" s="190" t="s">
        <v>581</v>
      </c>
      <c r="M507" s="78" t="s">
        <v>578</v>
      </c>
      <c r="N507" s="251" t="s">
        <v>579</v>
      </c>
      <c r="O507" s="251" t="s">
        <v>536</v>
      </c>
      <c r="P507" s="251" t="s">
        <v>479</v>
      </c>
      <c r="Q507" s="177" t="s">
        <v>537</v>
      </c>
      <c r="R507" s="177" t="s">
        <v>582</v>
      </c>
      <c r="S507" s="36"/>
      <c r="T507" s="312"/>
    </row>
    <row r="508" spans="1:20" s="33" customFormat="1" ht="13.2" x14ac:dyDescent="0.25">
      <c r="A508" s="44"/>
      <c r="B508" s="224">
        <v>9608</v>
      </c>
      <c r="C508" s="102" t="s">
        <v>678</v>
      </c>
      <c r="D508" s="89"/>
      <c r="E508" s="89"/>
      <c r="F508" s="48"/>
      <c r="G508" s="48"/>
      <c r="H508" s="48"/>
      <c r="I508" s="130">
        <f>I509+I510</f>
        <v>30822</v>
      </c>
      <c r="J508" s="255">
        <f t="shared" ref="J508:O508" si="365">SUM(J509:J510)</f>
        <v>76079</v>
      </c>
      <c r="K508" s="255">
        <f t="shared" si="365"/>
        <v>151294</v>
      </c>
      <c r="L508" s="255">
        <f t="shared" si="365"/>
        <v>12613</v>
      </c>
      <c r="M508" s="167">
        <f t="shared" si="365"/>
        <v>0</v>
      </c>
      <c r="N508" s="347">
        <f t="shared" si="365"/>
        <v>66579</v>
      </c>
      <c r="O508" s="354">
        <f t="shared" si="365"/>
        <v>66579</v>
      </c>
      <c r="P508" s="134">
        <f t="shared" ref="P508" si="366">SUM(P509:P510)</f>
        <v>0</v>
      </c>
      <c r="Q508" s="134">
        <f t="shared" ref="Q508:R508" si="367">SUM(Q509:Q510)</f>
        <v>0</v>
      </c>
      <c r="R508" s="134">
        <f t="shared" si="367"/>
        <v>0</v>
      </c>
      <c r="S508" s="36"/>
      <c r="T508" s="312"/>
    </row>
    <row r="509" spans="1:20" s="33" customFormat="1" ht="13.2" x14ac:dyDescent="0.25">
      <c r="A509" s="26">
        <v>111</v>
      </c>
      <c r="B509" s="225">
        <v>637037</v>
      </c>
      <c r="C509" s="127" t="s">
        <v>398</v>
      </c>
      <c r="D509" s="113"/>
      <c r="E509" s="113"/>
      <c r="F509" s="135"/>
      <c r="G509" s="135"/>
      <c r="H509" s="135"/>
      <c r="I509" s="114">
        <v>30628</v>
      </c>
      <c r="J509" s="131">
        <v>76079</v>
      </c>
      <c r="K509" s="131">
        <v>150362</v>
      </c>
      <c r="L509" s="131">
        <v>12560</v>
      </c>
      <c r="M509" s="168">
        <v>0</v>
      </c>
      <c r="N509" s="304">
        <v>66579</v>
      </c>
      <c r="O509" s="166">
        <v>66579</v>
      </c>
      <c r="P509" s="136">
        <v>0</v>
      </c>
      <c r="Q509" s="136">
        <v>0</v>
      </c>
      <c r="R509" s="136">
        <v>0</v>
      </c>
      <c r="S509" s="36"/>
      <c r="T509" s="312"/>
    </row>
    <row r="510" spans="1:20" s="33" customFormat="1" ht="13.2" x14ac:dyDescent="0.25">
      <c r="A510" s="26">
        <v>111</v>
      </c>
      <c r="B510" s="225">
        <v>642014</v>
      </c>
      <c r="C510" s="127" t="s">
        <v>399</v>
      </c>
      <c r="D510" s="113"/>
      <c r="E510" s="113"/>
      <c r="F510" s="135"/>
      <c r="G510" s="135"/>
      <c r="H510" s="135"/>
      <c r="I510" s="98">
        <v>194</v>
      </c>
      <c r="J510" s="98"/>
      <c r="K510" s="98">
        <v>932</v>
      </c>
      <c r="L510" s="98">
        <v>53</v>
      </c>
      <c r="M510" s="168"/>
      <c r="N510" s="316"/>
      <c r="O510" s="155"/>
      <c r="P510" s="136">
        <v>0</v>
      </c>
      <c r="Q510" s="136">
        <v>0</v>
      </c>
      <c r="R510" s="136">
        <v>0</v>
      </c>
      <c r="S510" s="36"/>
      <c r="T510" s="312"/>
    </row>
    <row r="511" spans="1:20" ht="13.8" thickBot="1" x14ac:dyDescent="0.3">
      <c r="A511" s="35"/>
      <c r="B511" s="226"/>
      <c r="C511" s="35"/>
      <c r="D511" s="46"/>
      <c r="E511" s="46"/>
      <c r="F511" s="46"/>
      <c r="G511" s="46"/>
      <c r="H511" s="46"/>
      <c r="I511" s="46"/>
      <c r="J511" s="46"/>
      <c r="K511" s="46"/>
      <c r="L511" s="46"/>
      <c r="M511" s="58"/>
      <c r="N511" s="58"/>
      <c r="O511" s="58"/>
      <c r="P511" s="58"/>
      <c r="Q511" s="58"/>
      <c r="R511" s="58"/>
      <c r="S511" s="36"/>
      <c r="T511" s="312"/>
    </row>
    <row r="512" spans="1:20" s="192" customFormat="1" ht="30" customHeight="1" x14ac:dyDescent="0.25">
      <c r="A512" s="189"/>
      <c r="B512" s="376" t="s">
        <v>45</v>
      </c>
      <c r="C512" s="376"/>
      <c r="D512" s="190" t="s">
        <v>1</v>
      </c>
      <c r="E512" s="190" t="s">
        <v>1</v>
      </c>
      <c r="F512" s="191" t="s">
        <v>1</v>
      </c>
      <c r="G512" s="191" t="s">
        <v>466</v>
      </c>
      <c r="H512" s="191" t="s">
        <v>467</v>
      </c>
      <c r="I512" s="190" t="s">
        <v>468</v>
      </c>
      <c r="J512" s="190" t="s">
        <v>478</v>
      </c>
      <c r="K512" s="190" t="s">
        <v>535</v>
      </c>
      <c r="L512" s="190" t="s">
        <v>581</v>
      </c>
      <c r="M512" s="78" t="s">
        <v>578</v>
      </c>
      <c r="N512" s="251" t="s">
        <v>579</v>
      </c>
      <c r="O512" s="251" t="s">
        <v>536</v>
      </c>
      <c r="P512" s="251" t="s">
        <v>479</v>
      </c>
      <c r="Q512" s="177" t="s">
        <v>537</v>
      </c>
      <c r="R512" s="177" t="s">
        <v>582</v>
      </c>
      <c r="S512" s="36"/>
      <c r="T512" s="312"/>
    </row>
    <row r="513" spans="1:20" ht="13.2" x14ac:dyDescent="0.25">
      <c r="A513" s="7"/>
      <c r="B513" s="198" t="s">
        <v>265</v>
      </c>
      <c r="C513" s="96" t="s">
        <v>193</v>
      </c>
      <c r="D513" s="130">
        <f t="shared" ref="D513:R513" si="368">SUM(D514)</f>
        <v>1182</v>
      </c>
      <c r="E513" s="130">
        <f t="shared" si="368"/>
        <v>1320</v>
      </c>
      <c r="F513" s="130">
        <f t="shared" ref="F513:H513" si="369">SUM(F514)</f>
        <v>1907</v>
      </c>
      <c r="G513" s="130">
        <f t="shared" si="369"/>
        <v>4450</v>
      </c>
      <c r="H513" s="130">
        <f t="shared" si="369"/>
        <v>0</v>
      </c>
      <c r="I513" s="130">
        <f t="shared" si="368"/>
        <v>1036</v>
      </c>
      <c r="J513" s="130">
        <f t="shared" ref="J513:O513" si="370">SUM(J514)</f>
        <v>931</v>
      </c>
      <c r="K513" s="130">
        <f t="shared" si="370"/>
        <v>690</v>
      </c>
      <c r="L513" s="130">
        <f t="shared" si="370"/>
        <v>1132</v>
      </c>
      <c r="M513" s="130">
        <f t="shared" si="370"/>
        <v>2000</v>
      </c>
      <c r="N513" s="130">
        <f t="shared" si="370"/>
        <v>2000</v>
      </c>
      <c r="O513" s="130">
        <f t="shared" si="370"/>
        <v>2000</v>
      </c>
      <c r="P513" s="130">
        <f t="shared" si="368"/>
        <v>2000</v>
      </c>
      <c r="Q513" s="130">
        <f t="shared" si="368"/>
        <v>2000</v>
      </c>
      <c r="R513" s="130">
        <f t="shared" si="368"/>
        <v>2000</v>
      </c>
      <c r="S513" s="36"/>
      <c r="T513" s="312"/>
    </row>
    <row r="514" spans="1:20" ht="13.2" x14ac:dyDescent="0.25">
      <c r="A514" s="4">
        <v>41</v>
      </c>
      <c r="B514" s="202">
        <v>641</v>
      </c>
      <c r="C514" s="4" t="s">
        <v>301</v>
      </c>
      <c r="D514" s="114">
        <f>SUM(D515:D515)</f>
        <v>1182</v>
      </c>
      <c r="E514" s="114">
        <f>SUM(E515)</f>
        <v>1320</v>
      </c>
      <c r="F514" s="114">
        <f>SUM(F515)</f>
        <v>1907</v>
      </c>
      <c r="G514" s="114">
        <f>SUM(G515)</f>
        <v>4450</v>
      </c>
      <c r="H514" s="114">
        <f>SUM(H515)</f>
        <v>0</v>
      </c>
      <c r="I514" s="114">
        <f t="shared" ref="I514" si="371">SUM(I515:I515)</f>
        <v>1036</v>
      </c>
      <c r="J514" s="114">
        <f>J515</f>
        <v>931</v>
      </c>
      <c r="K514" s="114">
        <f>SUM(K515)</f>
        <v>690</v>
      </c>
      <c r="L514" s="114">
        <f>SUM(L515)</f>
        <v>1132</v>
      </c>
      <c r="M514" s="158">
        <f>SUM(M515)</f>
        <v>2000</v>
      </c>
      <c r="N514" s="300">
        <f>SUM(N515)</f>
        <v>2000</v>
      </c>
      <c r="O514" s="158">
        <f>SUM(O515)</f>
        <v>2000</v>
      </c>
      <c r="P514" s="114">
        <f>SUM(P515:P515)</f>
        <v>2000</v>
      </c>
      <c r="Q514" s="114">
        <f>SUM(Q515:Q515)</f>
        <v>2000</v>
      </c>
      <c r="R514" s="114">
        <f>SUM(R515:R515)</f>
        <v>2000</v>
      </c>
      <c r="S514" s="36"/>
      <c r="T514" s="312"/>
    </row>
    <row r="515" spans="1:20" ht="13.2" x14ac:dyDescent="0.25">
      <c r="A515" s="5">
        <v>41</v>
      </c>
      <c r="B515" s="203">
        <v>641001</v>
      </c>
      <c r="C515" s="5" t="s">
        <v>243</v>
      </c>
      <c r="D515" s="93">
        <v>1182</v>
      </c>
      <c r="E515" s="93">
        <v>1320</v>
      </c>
      <c r="F515" s="93">
        <v>1907</v>
      </c>
      <c r="G515" s="98">
        <v>4450</v>
      </c>
      <c r="H515" s="98">
        <v>0</v>
      </c>
      <c r="I515" s="98">
        <v>1036</v>
      </c>
      <c r="J515" s="98">
        <v>931</v>
      </c>
      <c r="K515" s="98">
        <v>690</v>
      </c>
      <c r="L515" s="98">
        <v>1132</v>
      </c>
      <c r="M515" s="94">
        <v>2000</v>
      </c>
      <c r="N515" s="298">
        <v>2000</v>
      </c>
      <c r="O515" s="94">
        <v>2000</v>
      </c>
      <c r="P515" s="93">
        <v>2000</v>
      </c>
      <c r="Q515" s="93">
        <v>2000</v>
      </c>
      <c r="R515" s="93">
        <v>2000</v>
      </c>
      <c r="S515" s="36"/>
      <c r="T515" s="312"/>
    </row>
    <row r="516" spans="1:20" ht="13.8" thickBot="1" x14ac:dyDescent="0.3">
      <c r="A516" s="8"/>
      <c r="B516" s="200"/>
      <c r="C516" s="8"/>
      <c r="D516" s="46"/>
      <c r="E516" s="46"/>
      <c r="F516" s="46"/>
      <c r="G516" s="46"/>
      <c r="H516" s="46"/>
      <c r="I516" s="46"/>
      <c r="J516" s="46"/>
      <c r="K516" s="46"/>
      <c r="L516" s="46"/>
      <c r="M516" s="58"/>
      <c r="N516" s="58"/>
      <c r="O516" s="58"/>
      <c r="P516" s="58"/>
      <c r="Q516" s="58"/>
      <c r="R516" s="58"/>
      <c r="S516" s="36"/>
      <c r="T516" s="312"/>
    </row>
    <row r="517" spans="1:20" s="192" customFormat="1" ht="30" customHeight="1" x14ac:dyDescent="0.25">
      <c r="A517" s="189"/>
      <c r="B517" s="376" t="s">
        <v>45</v>
      </c>
      <c r="C517" s="376"/>
      <c r="D517" s="190" t="s">
        <v>1</v>
      </c>
      <c r="E517" s="190" t="s">
        <v>1</v>
      </c>
      <c r="F517" s="191" t="s">
        <v>1</v>
      </c>
      <c r="G517" s="191" t="s">
        <v>466</v>
      </c>
      <c r="H517" s="191" t="s">
        <v>467</v>
      </c>
      <c r="I517" s="190" t="s">
        <v>468</v>
      </c>
      <c r="J517" s="190" t="s">
        <v>478</v>
      </c>
      <c r="K517" s="190" t="s">
        <v>535</v>
      </c>
      <c r="L517" s="190" t="s">
        <v>581</v>
      </c>
      <c r="M517" s="78" t="s">
        <v>578</v>
      </c>
      <c r="N517" s="251" t="s">
        <v>579</v>
      </c>
      <c r="O517" s="251" t="s">
        <v>536</v>
      </c>
      <c r="P517" s="251" t="s">
        <v>479</v>
      </c>
      <c r="Q517" s="177" t="s">
        <v>537</v>
      </c>
      <c r="R517" s="177" t="s">
        <v>582</v>
      </c>
      <c r="S517" s="36"/>
      <c r="T517" s="312"/>
    </row>
    <row r="518" spans="1:20" ht="13.2" x14ac:dyDescent="0.25">
      <c r="A518" s="7"/>
      <c r="B518" s="198" t="s">
        <v>265</v>
      </c>
      <c r="C518" s="96" t="s">
        <v>194</v>
      </c>
      <c r="D518" s="66">
        <f>D519+D538</f>
        <v>97428</v>
      </c>
      <c r="E518" s="66">
        <f>E519+E538</f>
        <v>106272</v>
      </c>
      <c r="F518" s="66">
        <f>F519+F521+F526+F535+F537+F538</f>
        <v>115785</v>
      </c>
      <c r="G518" s="66">
        <f>G519+G521+G526+G535+G537+G538</f>
        <v>143581</v>
      </c>
      <c r="H518" s="66">
        <f>H519+H521+H526+H535+H537+H538</f>
        <v>183378</v>
      </c>
      <c r="I518" s="66">
        <f>I519+I521+I526+I535+I538+I537</f>
        <v>195467</v>
      </c>
      <c r="J518" s="66">
        <f>J521+J526+J535+J538+J539+J537</f>
        <v>187900</v>
      </c>
      <c r="K518" s="66">
        <f>K521+K526+K535+K538</f>
        <v>202545</v>
      </c>
      <c r="L518" s="66">
        <f>L521+L526+L535+L538</f>
        <v>299712</v>
      </c>
      <c r="M518" s="111">
        <f t="shared" ref="M518:N518" si="372">M519+M521+M526+M535+M538</f>
        <v>308865</v>
      </c>
      <c r="N518" s="111">
        <f t="shared" si="372"/>
        <v>308865</v>
      </c>
      <c r="O518" s="111">
        <f t="shared" ref="O518" si="373">O519+O521+O526+O535+O538</f>
        <v>308865</v>
      </c>
      <c r="P518" s="66">
        <f t="shared" ref="P518" si="374">P519+P521+P526+P535+P538</f>
        <v>363963</v>
      </c>
      <c r="Q518" s="66">
        <f t="shared" ref="Q518:R518" si="375">Q519+Q521+Q526+Q535+Q538</f>
        <v>377601</v>
      </c>
      <c r="R518" s="66">
        <f t="shared" si="375"/>
        <v>377601</v>
      </c>
      <c r="S518" s="36"/>
      <c r="T518" s="312"/>
    </row>
    <row r="519" spans="1:20" ht="13.2" x14ac:dyDescent="0.25">
      <c r="A519" s="4">
        <v>41</v>
      </c>
      <c r="B519" s="202">
        <v>637</v>
      </c>
      <c r="C519" s="4" t="s">
        <v>84</v>
      </c>
      <c r="D519" s="90">
        <f t="shared" ref="D519:G519" si="376">SUM(D520)</f>
        <v>93764</v>
      </c>
      <c r="E519" s="90">
        <f t="shared" si="376"/>
        <v>100919</v>
      </c>
      <c r="F519" s="90">
        <f t="shared" si="376"/>
        <v>22657</v>
      </c>
      <c r="G519" s="92">
        <f t="shared" si="376"/>
        <v>0</v>
      </c>
      <c r="H519" s="92"/>
      <c r="I519" s="92">
        <f t="shared" ref="I519:R519" si="377">SUM(I520)</f>
        <v>0</v>
      </c>
      <c r="J519" s="92"/>
      <c r="K519" s="92"/>
      <c r="L519" s="92"/>
      <c r="M519" s="91"/>
      <c r="N519" s="337"/>
      <c r="O519" s="91"/>
      <c r="P519" s="90">
        <f t="shared" si="377"/>
        <v>0</v>
      </c>
      <c r="Q519" s="90">
        <f t="shared" si="377"/>
        <v>0</v>
      </c>
      <c r="R519" s="90">
        <f t="shared" si="377"/>
        <v>0</v>
      </c>
      <c r="S519" s="36"/>
      <c r="T519" s="312"/>
    </row>
    <row r="520" spans="1:20" ht="13.2" x14ac:dyDescent="0.25">
      <c r="A520" s="5">
        <v>41</v>
      </c>
      <c r="B520" s="203">
        <v>637006</v>
      </c>
      <c r="C520" s="5" t="s">
        <v>195</v>
      </c>
      <c r="D520" s="93">
        <v>93764</v>
      </c>
      <c r="E520" s="93">
        <v>100919</v>
      </c>
      <c r="F520" s="93">
        <v>22657</v>
      </c>
      <c r="G520" s="98">
        <v>0</v>
      </c>
      <c r="H520" s="98"/>
      <c r="I520" s="98">
        <v>0</v>
      </c>
      <c r="J520" s="98"/>
      <c r="K520" s="98"/>
      <c r="L520" s="98"/>
      <c r="M520" s="94"/>
      <c r="N520" s="336"/>
      <c r="O520" s="94"/>
      <c r="P520" s="93">
        <v>0</v>
      </c>
      <c r="Q520" s="93">
        <v>0</v>
      </c>
      <c r="R520" s="93">
        <v>0</v>
      </c>
      <c r="S520" s="36"/>
      <c r="T520" s="312"/>
    </row>
    <row r="521" spans="1:20" ht="13.2" x14ac:dyDescent="0.25">
      <c r="A521" s="5"/>
      <c r="B521" s="204">
        <v>610</v>
      </c>
      <c r="C521" s="9" t="s">
        <v>315</v>
      </c>
      <c r="D521" s="93"/>
      <c r="E521" s="93"/>
      <c r="F521" s="90">
        <f t="shared" ref="F521" si="378">SUM(F522:F525)</f>
        <v>67006</v>
      </c>
      <c r="G521" s="92">
        <f>SUM(G522:G525)</f>
        <v>105811</v>
      </c>
      <c r="H521" s="92">
        <f>SUM(H522:H525)</f>
        <v>131803</v>
      </c>
      <c r="I521" s="92">
        <f t="shared" ref="I521" si="379">SUM(I522:I525)</f>
        <v>138184</v>
      </c>
      <c r="J521" s="92">
        <f t="shared" ref="J521:Q521" si="380">SUM(J522:J525)</f>
        <v>133942</v>
      </c>
      <c r="K521" s="92">
        <f t="shared" si="380"/>
        <v>145626</v>
      </c>
      <c r="L521" s="92">
        <f>SUM(L522:L525)</f>
        <v>225047</v>
      </c>
      <c r="M521" s="91">
        <f t="shared" si="380"/>
        <v>211830</v>
      </c>
      <c r="N521" s="337">
        <f t="shared" ref="N521:O521" si="381">SUM(N522:N525)</f>
        <v>211830</v>
      </c>
      <c r="O521" s="91">
        <f t="shared" si="381"/>
        <v>211830</v>
      </c>
      <c r="P521" s="90">
        <f t="shared" si="380"/>
        <v>250800</v>
      </c>
      <c r="Q521" s="90">
        <f t="shared" si="380"/>
        <v>260832</v>
      </c>
      <c r="R521" s="90">
        <f t="shared" ref="R521" si="382">SUM(R522:R525)</f>
        <v>260832</v>
      </c>
      <c r="S521" s="36"/>
      <c r="T521" s="312"/>
    </row>
    <row r="522" spans="1:20" ht="13.2" x14ac:dyDescent="0.25">
      <c r="A522" s="5">
        <v>41</v>
      </c>
      <c r="B522" s="203">
        <v>611</v>
      </c>
      <c r="C522" s="5" t="s">
        <v>316</v>
      </c>
      <c r="D522" s="93"/>
      <c r="E522" s="93"/>
      <c r="F522" s="93">
        <v>51316</v>
      </c>
      <c r="G522" s="98">
        <v>75347</v>
      </c>
      <c r="H522" s="98">
        <v>87314</v>
      </c>
      <c r="I522" s="98">
        <v>90122</v>
      </c>
      <c r="J522" s="98">
        <v>82496</v>
      </c>
      <c r="K522" s="98">
        <v>82581</v>
      </c>
      <c r="L522" s="98">
        <v>114314</v>
      </c>
      <c r="M522" s="94">
        <v>211830</v>
      </c>
      <c r="N522" s="336">
        <v>211830</v>
      </c>
      <c r="O522" s="94">
        <v>211830</v>
      </c>
      <c r="P522" s="93">
        <v>250800</v>
      </c>
      <c r="Q522" s="93">
        <v>260832</v>
      </c>
      <c r="R522" s="93">
        <v>260832</v>
      </c>
      <c r="S522" s="36"/>
      <c r="T522" s="312"/>
    </row>
    <row r="523" spans="1:20" ht="13.2" x14ac:dyDescent="0.25">
      <c r="A523" s="5">
        <v>41</v>
      </c>
      <c r="B523" s="203">
        <v>612001</v>
      </c>
      <c r="C523" s="5" t="s">
        <v>317</v>
      </c>
      <c r="D523" s="93"/>
      <c r="E523" s="93"/>
      <c r="F523" s="93">
        <v>4887</v>
      </c>
      <c r="G523" s="98">
        <v>13615</v>
      </c>
      <c r="H523" s="98">
        <v>12430</v>
      </c>
      <c r="I523" s="98">
        <v>10622</v>
      </c>
      <c r="J523" s="98">
        <v>10262</v>
      </c>
      <c r="K523" s="98">
        <v>19432</v>
      </c>
      <c r="L523" s="98">
        <v>64775</v>
      </c>
      <c r="M523" s="94"/>
      <c r="N523" s="336"/>
      <c r="O523" s="94"/>
      <c r="P523" s="93"/>
      <c r="Q523" s="93"/>
      <c r="R523" s="93"/>
      <c r="S523" s="36"/>
      <c r="T523" s="312"/>
    </row>
    <row r="524" spans="1:20" ht="13.2" x14ac:dyDescent="0.25">
      <c r="A524" s="5">
        <v>41</v>
      </c>
      <c r="B524" s="203">
        <v>614</v>
      </c>
      <c r="C524" s="5" t="s">
        <v>51</v>
      </c>
      <c r="D524" s="93"/>
      <c r="E524" s="93"/>
      <c r="F524" s="93">
        <v>5741</v>
      </c>
      <c r="G524" s="98">
        <v>6900</v>
      </c>
      <c r="H524" s="98">
        <v>18743</v>
      </c>
      <c r="I524" s="98">
        <v>22905</v>
      </c>
      <c r="J524" s="98">
        <v>27453</v>
      </c>
      <c r="K524" s="98">
        <v>27132</v>
      </c>
      <c r="L524" s="98">
        <v>26166</v>
      </c>
      <c r="M524" s="94"/>
      <c r="N524" s="336"/>
      <c r="O524" s="94"/>
      <c r="P524" s="93"/>
      <c r="Q524" s="93"/>
      <c r="R524" s="93"/>
      <c r="S524" s="36"/>
      <c r="T524" s="312"/>
    </row>
    <row r="525" spans="1:20" ht="13.2" x14ac:dyDescent="0.25">
      <c r="A525" s="5">
        <v>41</v>
      </c>
      <c r="B525" s="203">
        <v>615</v>
      </c>
      <c r="C525" s="5" t="s">
        <v>318</v>
      </c>
      <c r="D525" s="93"/>
      <c r="E525" s="93"/>
      <c r="F525" s="93">
        <v>5062</v>
      </c>
      <c r="G525" s="98">
        <v>9949</v>
      </c>
      <c r="H525" s="98">
        <v>13316</v>
      </c>
      <c r="I525" s="98">
        <v>14535</v>
      </c>
      <c r="J525" s="98">
        <v>13731</v>
      </c>
      <c r="K525" s="98">
        <v>16481</v>
      </c>
      <c r="L525" s="98">
        <v>19792</v>
      </c>
      <c r="M525" s="94"/>
      <c r="N525" s="336"/>
      <c r="O525" s="94"/>
      <c r="P525" s="93">
        <v>0</v>
      </c>
      <c r="Q525" s="93"/>
      <c r="R525" s="93"/>
      <c r="S525" s="36"/>
      <c r="T525" s="312"/>
    </row>
    <row r="526" spans="1:20" ht="13.2" x14ac:dyDescent="0.25">
      <c r="A526" s="5">
        <v>41</v>
      </c>
      <c r="B526" s="204">
        <v>620</v>
      </c>
      <c r="C526" s="9" t="s">
        <v>319</v>
      </c>
      <c r="D526" s="93"/>
      <c r="E526" s="93"/>
      <c r="F526" s="90">
        <f t="shared" ref="F526" si="383">SUM(F527:F534)</f>
        <v>21890</v>
      </c>
      <c r="G526" s="92">
        <f>SUM(G527:G534)</f>
        <v>32043</v>
      </c>
      <c r="H526" s="92">
        <f>SUM(H527:H534)</f>
        <v>41260</v>
      </c>
      <c r="I526" s="92">
        <f t="shared" ref="I526" si="384">SUM(I527:I534)</f>
        <v>45324</v>
      </c>
      <c r="J526" s="92">
        <f t="shared" ref="J526:Q526" si="385">SUM(J527:J534)</f>
        <v>44450</v>
      </c>
      <c r="K526" s="92">
        <f t="shared" si="385"/>
        <v>45337</v>
      </c>
      <c r="L526" s="92">
        <f>SUM(L527:L534)</f>
        <v>65140</v>
      </c>
      <c r="M526" s="91">
        <f t="shared" si="385"/>
        <v>74035</v>
      </c>
      <c r="N526" s="337">
        <f t="shared" ref="N526:O526" si="386">SUM(N527:N534)</f>
        <v>74035</v>
      </c>
      <c r="O526" s="91">
        <f t="shared" si="386"/>
        <v>74035</v>
      </c>
      <c r="P526" s="90">
        <f t="shared" si="385"/>
        <v>90163</v>
      </c>
      <c r="Q526" s="90">
        <f t="shared" si="385"/>
        <v>93769</v>
      </c>
      <c r="R526" s="90">
        <f t="shared" ref="R526" si="387">SUM(R527:R534)</f>
        <v>93769</v>
      </c>
      <c r="S526" s="36"/>
      <c r="T526" s="312"/>
    </row>
    <row r="527" spans="1:20" ht="13.2" x14ac:dyDescent="0.25">
      <c r="A527" s="5">
        <v>41</v>
      </c>
      <c r="B527" s="203">
        <v>621</v>
      </c>
      <c r="C527" s="5" t="s">
        <v>320</v>
      </c>
      <c r="D527" s="93"/>
      <c r="E527" s="93"/>
      <c r="F527" s="93">
        <v>5326</v>
      </c>
      <c r="G527" s="98">
        <v>9113</v>
      </c>
      <c r="H527" s="98">
        <v>10708</v>
      </c>
      <c r="I527" s="98">
        <v>9573</v>
      </c>
      <c r="J527" s="98">
        <v>6660</v>
      </c>
      <c r="K527" s="98">
        <v>6532</v>
      </c>
      <c r="L527" s="98">
        <v>16013</v>
      </c>
      <c r="M527" s="94">
        <v>21183</v>
      </c>
      <c r="N527" s="336">
        <v>21183</v>
      </c>
      <c r="O527" s="94">
        <v>21183</v>
      </c>
      <c r="P527" s="93">
        <v>27588</v>
      </c>
      <c r="Q527" s="93">
        <v>28692</v>
      </c>
      <c r="R527" s="93">
        <v>28692</v>
      </c>
      <c r="S527" s="355">
        <v>11</v>
      </c>
      <c r="T527" s="356">
        <f>Q522/100*S527</f>
        <v>28691.52</v>
      </c>
    </row>
    <row r="528" spans="1:20" ht="13.2" x14ac:dyDescent="0.25">
      <c r="A528" s="5">
        <v>41</v>
      </c>
      <c r="B528" s="203">
        <v>623</v>
      </c>
      <c r="C528" s="5" t="s">
        <v>321</v>
      </c>
      <c r="D528" s="93"/>
      <c r="E528" s="93"/>
      <c r="F528" s="93">
        <v>891</v>
      </c>
      <c r="G528" s="98"/>
      <c r="H528" s="98">
        <v>1544</v>
      </c>
      <c r="I528" s="98">
        <v>3046</v>
      </c>
      <c r="J528" s="98">
        <v>4682</v>
      </c>
      <c r="K528" s="98">
        <v>4136</v>
      </c>
      <c r="L528" s="98">
        <v>0</v>
      </c>
      <c r="M528" s="94">
        <v>0</v>
      </c>
      <c r="N528" s="336">
        <v>0</v>
      </c>
      <c r="O528" s="94">
        <v>0</v>
      </c>
      <c r="P528" s="93">
        <v>0</v>
      </c>
      <c r="Q528" s="93"/>
      <c r="R528" s="93"/>
      <c r="S528" s="355">
        <v>1.4</v>
      </c>
      <c r="T528" s="356">
        <f>Q522/100*S528</f>
        <v>3651.6480000000001</v>
      </c>
    </row>
    <row r="529" spans="1:20" ht="13.2" x14ac:dyDescent="0.25">
      <c r="A529" s="5">
        <v>41</v>
      </c>
      <c r="B529" s="203">
        <v>625001</v>
      </c>
      <c r="C529" s="5" t="s">
        <v>322</v>
      </c>
      <c r="D529" s="93"/>
      <c r="E529" s="93"/>
      <c r="F529" s="93">
        <v>935</v>
      </c>
      <c r="G529" s="98">
        <v>3015</v>
      </c>
      <c r="H529" s="98">
        <v>1826</v>
      </c>
      <c r="I529" s="98">
        <v>1930</v>
      </c>
      <c r="J529" s="98">
        <v>1790</v>
      </c>
      <c r="K529" s="98">
        <v>2058</v>
      </c>
      <c r="L529" s="98">
        <v>2770</v>
      </c>
      <c r="M529" s="94">
        <v>2966</v>
      </c>
      <c r="N529" s="336">
        <v>2966</v>
      </c>
      <c r="O529" s="94">
        <v>2966</v>
      </c>
      <c r="P529" s="93">
        <v>3512</v>
      </c>
      <c r="Q529" s="93">
        <v>3652</v>
      </c>
      <c r="R529" s="93">
        <v>3652</v>
      </c>
      <c r="S529" s="355">
        <v>14</v>
      </c>
      <c r="T529" s="356">
        <f>Q522/100*S529</f>
        <v>36516.480000000003</v>
      </c>
    </row>
    <row r="530" spans="1:20" ht="13.2" x14ac:dyDescent="0.25">
      <c r="A530" s="5">
        <v>41</v>
      </c>
      <c r="B530" s="203">
        <v>625002</v>
      </c>
      <c r="C530" s="5" t="s">
        <v>323</v>
      </c>
      <c r="D530" s="93"/>
      <c r="E530" s="93"/>
      <c r="F530" s="93">
        <v>9363</v>
      </c>
      <c r="G530" s="98">
        <v>11455</v>
      </c>
      <c r="H530" s="98">
        <v>17033</v>
      </c>
      <c r="I530" s="98">
        <v>19552</v>
      </c>
      <c r="J530" s="98">
        <v>19623</v>
      </c>
      <c r="K530" s="98">
        <v>18879</v>
      </c>
      <c r="L530" s="98">
        <v>27702</v>
      </c>
      <c r="M530" s="94">
        <v>29656</v>
      </c>
      <c r="N530" s="336">
        <v>29656</v>
      </c>
      <c r="O530" s="94">
        <v>29656</v>
      </c>
      <c r="P530" s="93">
        <v>35112</v>
      </c>
      <c r="Q530" s="93">
        <v>36516</v>
      </c>
      <c r="R530" s="93">
        <v>36516</v>
      </c>
      <c r="S530" s="355">
        <v>0.8</v>
      </c>
      <c r="T530" s="356">
        <f>Q522/100*S530</f>
        <v>2086.6560000000004</v>
      </c>
    </row>
    <row r="531" spans="1:20" ht="13.2" x14ac:dyDescent="0.25">
      <c r="A531" s="5">
        <v>41</v>
      </c>
      <c r="B531" s="203" t="s">
        <v>474</v>
      </c>
      <c r="C531" s="5" t="s">
        <v>324</v>
      </c>
      <c r="D531" s="93"/>
      <c r="E531" s="93"/>
      <c r="F531" s="93">
        <v>536</v>
      </c>
      <c r="G531" s="98">
        <v>832</v>
      </c>
      <c r="H531" s="98">
        <v>1095</v>
      </c>
      <c r="I531" s="98">
        <v>1110</v>
      </c>
      <c r="J531" s="98">
        <v>961</v>
      </c>
      <c r="K531" s="98">
        <v>1202</v>
      </c>
      <c r="L531" s="98">
        <v>1592</v>
      </c>
      <c r="M531" s="94">
        <v>6355</v>
      </c>
      <c r="N531" s="336">
        <v>6355</v>
      </c>
      <c r="O531" s="94">
        <v>6355</v>
      </c>
      <c r="P531" s="93">
        <v>2006</v>
      </c>
      <c r="Q531" s="93">
        <v>2087</v>
      </c>
      <c r="R531" s="93">
        <v>2087</v>
      </c>
      <c r="S531" s="36">
        <v>3</v>
      </c>
      <c r="T531" s="356">
        <f>Q522/100*S531</f>
        <v>7824.9600000000009</v>
      </c>
    </row>
    <row r="532" spans="1:20" ht="13.2" x14ac:dyDescent="0.25">
      <c r="A532" s="5">
        <v>41</v>
      </c>
      <c r="B532" s="203">
        <v>625004</v>
      </c>
      <c r="C532" s="5" t="s">
        <v>58</v>
      </c>
      <c r="D532" s="93"/>
      <c r="E532" s="93"/>
      <c r="F532" s="93">
        <v>1252</v>
      </c>
      <c r="G532" s="98">
        <v>2142</v>
      </c>
      <c r="H532" s="98">
        <v>2276</v>
      </c>
      <c r="I532" s="98">
        <v>2485</v>
      </c>
      <c r="J532" s="98">
        <v>3551</v>
      </c>
      <c r="K532" s="98">
        <v>4260</v>
      </c>
      <c r="L532" s="98">
        <v>5923</v>
      </c>
      <c r="M532" s="94">
        <v>1695</v>
      </c>
      <c r="N532" s="336">
        <v>1695</v>
      </c>
      <c r="O532" s="94">
        <v>1695</v>
      </c>
      <c r="P532" s="93">
        <v>7524</v>
      </c>
      <c r="Q532" s="93">
        <v>7825</v>
      </c>
      <c r="R532" s="93">
        <v>7825</v>
      </c>
      <c r="S532" s="355">
        <v>1</v>
      </c>
      <c r="T532" s="356">
        <f>Q522/100*S532</f>
        <v>2608.3200000000002</v>
      </c>
    </row>
    <row r="533" spans="1:20" ht="13.2" x14ac:dyDescent="0.25">
      <c r="A533" s="5">
        <v>41</v>
      </c>
      <c r="B533" s="203">
        <v>625005</v>
      </c>
      <c r="C533" s="5" t="s">
        <v>325</v>
      </c>
      <c r="D533" s="93"/>
      <c r="E533" s="93"/>
      <c r="F533" s="93">
        <v>411</v>
      </c>
      <c r="G533" s="98">
        <v>588</v>
      </c>
      <c r="H533" s="98">
        <v>566</v>
      </c>
      <c r="I533" s="98">
        <v>846</v>
      </c>
      <c r="J533" s="98">
        <v>1042</v>
      </c>
      <c r="K533" s="98">
        <v>1286</v>
      </c>
      <c r="L533" s="98">
        <v>1742</v>
      </c>
      <c r="M533" s="94">
        <v>2118</v>
      </c>
      <c r="N533" s="336">
        <v>2118</v>
      </c>
      <c r="O533" s="94">
        <v>2118</v>
      </c>
      <c r="P533" s="93">
        <v>2508</v>
      </c>
      <c r="Q533" s="93">
        <v>2607</v>
      </c>
      <c r="R533" s="93">
        <v>2607</v>
      </c>
      <c r="S533" s="355">
        <v>4.75</v>
      </c>
      <c r="T533" s="356">
        <f>Q522/100*S533</f>
        <v>12389.52</v>
      </c>
    </row>
    <row r="534" spans="1:20" ht="13.2" x14ac:dyDescent="0.25">
      <c r="A534" s="5">
        <v>41</v>
      </c>
      <c r="B534" s="203">
        <v>625007</v>
      </c>
      <c r="C534" s="5" t="s">
        <v>326</v>
      </c>
      <c r="D534" s="93"/>
      <c r="E534" s="93"/>
      <c r="F534" s="93">
        <v>3176</v>
      </c>
      <c r="G534" s="98">
        <v>4898</v>
      </c>
      <c r="H534" s="98">
        <v>6212</v>
      </c>
      <c r="I534" s="98">
        <v>6782</v>
      </c>
      <c r="J534" s="98">
        <v>6141</v>
      </c>
      <c r="K534" s="98">
        <v>6984</v>
      </c>
      <c r="L534" s="98">
        <v>9398</v>
      </c>
      <c r="M534" s="94">
        <v>10062</v>
      </c>
      <c r="N534" s="336">
        <v>10062</v>
      </c>
      <c r="O534" s="94">
        <v>10062</v>
      </c>
      <c r="P534" s="93">
        <v>11913</v>
      </c>
      <c r="Q534" s="93">
        <v>12390</v>
      </c>
      <c r="R534" s="93">
        <v>12390</v>
      </c>
      <c r="S534" s="36"/>
      <c r="T534" s="358">
        <f>SUM(T527:T533)</f>
        <v>93769.104000000021</v>
      </c>
    </row>
    <row r="535" spans="1:20" ht="13.2" x14ac:dyDescent="0.25">
      <c r="A535" s="5">
        <v>41</v>
      </c>
      <c r="B535" s="204">
        <v>630</v>
      </c>
      <c r="C535" s="9" t="s">
        <v>60</v>
      </c>
      <c r="D535" s="93"/>
      <c r="E535" s="93"/>
      <c r="F535" s="90">
        <v>455</v>
      </c>
      <c r="G535" s="92">
        <v>3423</v>
      </c>
      <c r="H535" s="92">
        <v>3624</v>
      </c>
      <c r="I535" s="92">
        <v>94</v>
      </c>
      <c r="J535" s="92">
        <v>6053</v>
      </c>
      <c r="K535" s="92">
        <f>K536+K537</f>
        <v>6379</v>
      </c>
      <c r="L535" s="92">
        <f>L536+L537</f>
        <v>2943</v>
      </c>
      <c r="M535" s="94">
        <v>5000</v>
      </c>
      <c r="N535" s="336">
        <v>5000</v>
      </c>
      <c r="O535" s="94">
        <v>5000</v>
      </c>
      <c r="P535" s="93">
        <v>5000</v>
      </c>
      <c r="Q535" s="93">
        <v>5000</v>
      </c>
      <c r="R535" s="93">
        <v>5000</v>
      </c>
      <c r="S535" s="36"/>
      <c r="T535" s="312"/>
    </row>
    <row r="536" spans="1:20" s="33" customFormat="1" ht="13.2" x14ac:dyDescent="0.25">
      <c r="A536" s="5">
        <v>41</v>
      </c>
      <c r="B536" s="205">
        <v>637037</v>
      </c>
      <c r="C536" s="10" t="s">
        <v>400</v>
      </c>
      <c r="D536" s="93"/>
      <c r="E536" s="93"/>
      <c r="F536" s="93"/>
      <c r="G536" s="98"/>
      <c r="H536" s="98"/>
      <c r="I536" s="98"/>
      <c r="J536" s="98"/>
      <c r="K536" s="98">
        <v>4158</v>
      </c>
      <c r="L536" s="98">
        <v>1040</v>
      </c>
      <c r="M536" s="94"/>
      <c r="N536" s="336"/>
      <c r="O536" s="94"/>
      <c r="P536" s="93"/>
      <c r="Q536" s="93"/>
      <c r="R536" s="93"/>
      <c r="S536" s="36"/>
      <c r="T536" s="312"/>
    </row>
    <row r="537" spans="1:20" ht="13.2" x14ac:dyDescent="0.25">
      <c r="A537" s="5">
        <v>41</v>
      </c>
      <c r="B537" s="203">
        <v>642015</v>
      </c>
      <c r="C537" s="5" t="s">
        <v>93</v>
      </c>
      <c r="D537" s="93"/>
      <c r="E537" s="93"/>
      <c r="F537" s="90">
        <v>362</v>
      </c>
      <c r="G537" s="92">
        <v>487</v>
      </c>
      <c r="H537" s="92">
        <v>784</v>
      </c>
      <c r="I537" s="98">
        <v>1014</v>
      </c>
      <c r="J537" s="98">
        <v>632</v>
      </c>
      <c r="K537" s="98">
        <v>2221</v>
      </c>
      <c r="L537" s="98">
        <v>1903</v>
      </c>
      <c r="M537" s="94"/>
      <c r="N537" s="336"/>
      <c r="O537" s="94"/>
      <c r="P537" s="93"/>
      <c r="Q537" s="93"/>
      <c r="R537" s="93"/>
      <c r="S537" s="36"/>
      <c r="T537" s="312"/>
    </row>
    <row r="538" spans="1:20" ht="13.2" x14ac:dyDescent="0.25">
      <c r="A538" s="4">
        <v>41</v>
      </c>
      <c r="B538" s="202"/>
      <c r="C538" s="4" t="s">
        <v>196</v>
      </c>
      <c r="D538" s="114">
        <f t="shared" ref="D538:E538" si="388">SUM(D541)</f>
        <v>3664</v>
      </c>
      <c r="E538" s="114">
        <f t="shared" si="388"/>
        <v>5353</v>
      </c>
      <c r="F538" s="114">
        <f>SUM(F541)</f>
        <v>3415</v>
      </c>
      <c r="G538" s="114">
        <f>SUM(G541)</f>
        <v>1817</v>
      </c>
      <c r="H538" s="114">
        <f>SUM(H541)</f>
        <v>5907</v>
      </c>
      <c r="I538" s="114">
        <f>I539+I541</f>
        <v>10851</v>
      </c>
      <c r="J538" s="114"/>
      <c r="K538" s="114">
        <f>SUM(K540:K541)</f>
        <v>5203</v>
      </c>
      <c r="L538" s="114">
        <f>SUM(L540:L541)</f>
        <v>6582</v>
      </c>
      <c r="M538" s="158">
        <f>SUM(M539:M541)</f>
        <v>18000</v>
      </c>
      <c r="N538" s="340">
        <f>SUM(N539:N541)</f>
        <v>18000</v>
      </c>
      <c r="O538" s="158">
        <f>SUM(O539:O541)</f>
        <v>18000</v>
      </c>
      <c r="P538" s="114">
        <f t="shared" ref="P538:Q538" si="389">SUM(P539:P541)</f>
        <v>18000</v>
      </c>
      <c r="Q538" s="114">
        <f t="shared" si="389"/>
        <v>18000</v>
      </c>
      <c r="R538" s="114">
        <f t="shared" ref="R538" si="390">SUM(R539:R541)</f>
        <v>18000</v>
      </c>
      <c r="S538" s="36"/>
      <c r="T538" s="312"/>
    </row>
    <row r="539" spans="1:20" ht="13.2" x14ac:dyDescent="0.25">
      <c r="A539" s="10">
        <v>41</v>
      </c>
      <c r="B539" s="205">
        <v>642014</v>
      </c>
      <c r="C539" s="5" t="s">
        <v>417</v>
      </c>
      <c r="D539" s="114"/>
      <c r="E539" s="114"/>
      <c r="F539" s="114"/>
      <c r="G539" s="114"/>
      <c r="H539" s="114"/>
      <c r="I539" s="114">
        <v>5458</v>
      </c>
      <c r="J539" s="114">
        <f>SUM(J541)</f>
        <v>2823</v>
      </c>
      <c r="K539" s="114">
        <v>0</v>
      </c>
      <c r="L539" s="114">
        <v>0</v>
      </c>
      <c r="M539" s="166">
        <v>2000</v>
      </c>
      <c r="N539" s="346">
        <v>2000</v>
      </c>
      <c r="O539" s="166">
        <v>2000</v>
      </c>
      <c r="P539" s="131">
        <v>2000</v>
      </c>
      <c r="Q539" s="131">
        <v>2000</v>
      </c>
      <c r="R539" s="131">
        <v>2000</v>
      </c>
      <c r="S539" s="36"/>
      <c r="T539" s="312"/>
    </row>
    <row r="540" spans="1:20" ht="13.2" x14ac:dyDescent="0.25">
      <c r="A540" s="10">
        <v>41</v>
      </c>
      <c r="B540" s="205" t="s">
        <v>558</v>
      </c>
      <c r="C540" s="5" t="s">
        <v>561</v>
      </c>
      <c r="D540" s="114"/>
      <c r="E540" s="114"/>
      <c r="F540" s="114"/>
      <c r="G540" s="114"/>
      <c r="H540" s="114"/>
      <c r="I540" s="114"/>
      <c r="J540" s="114"/>
      <c r="K540" s="114"/>
      <c r="L540" s="131">
        <v>2060</v>
      </c>
      <c r="M540" s="166">
        <v>10000</v>
      </c>
      <c r="N540" s="346">
        <v>10000</v>
      </c>
      <c r="O540" s="166">
        <v>10000</v>
      </c>
      <c r="P540" s="131">
        <v>10000</v>
      </c>
      <c r="Q540" s="131">
        <v>10000</v>
      </c>
      <c r="R540" s="131">
        <v>10000</v>
      </c>
      <c r="S540" s="36"/>
      <c r="T540" s="312"/>
    </row>
    <row r="541" spans="1:20" ht="13.2" x14ac:dyDescent="0.25">
      <c r="A541" s="5">
        <v>41</v>
      </c>
      <c r="B541" s="203">
        <v>642014</v>
      </c>
      <c r="C541" s="5" t="s">
        <v>197</v>
      </c>
      <c r="D541" s="93">
        <v>3664</v>
      </c>
      <c r="E541" s="93">
        <v>5353</v>
      </c>
      <c r="F541" s="93">
        <v>3415</v>
      </c>
      <c r="G541" s="98">
        <v>1817</v>
      </c>
      <c r="H541" s="98">
        <v>5907</v>
      </c>
      <c r="I541" s="98">
        <v>5393</v>
      </c>
      <c r="J541" s="98">
        <v>2823</v>
      </c>
      <c r="K541" s="98">
        <v>5203</v>
      </c>
      <c r="L541" s="98">
        <v>4522</v>
      </c>
      <c r="M541" s="94">
        <v>6000</v>
      </c>
      <c r="N541" s="336">
        <v>6000</v>
      </c>
      <c r="O541" s="94">
        <v>6000</v>
      </c>
      <c r="P541" s="93">
        <v>6000</v>
      </c>
      <c r="Q541" s="93">
        <v>6000</v>
      </c>
      <c r="R541" s="93">
        <v>6000</v>
      </c>
      <c r="S541" s="36"/>
      <c r="T541" s="312"/>
    </row>
    <row r="542" spans="1:20" ht="13.8" thickBot="1" x14ac:dyDescent="0.3">
      <c r="A542" s="17"/>
      <c r="B542" s="221"/>
      <c r="C542" s="17"/>
      <c r="D542" s="112"/>
      <c r="E542" s="112"/>
      <c r="F542" s="112"/>
      <c r="G542" s="182"/>
      <c r="H542" s="182"/>
      <c r="I542" s="182"/>
      <c r="J542" s="182"/>
      <c r="K542" s="182"/>
      <c r="L542" s="182"/>
      <c r="M542" s="272"/>
      <c r="N542" s="345"/>
      <c r="O542" s="272"/>
      <c r="P542" s="183"/>
      <c r="Q542" s="183"/>
      <c r="R542" s="183"/>
      <c r="S542" s="36"/>
      <c r="T542" s="312"/>
    </row>
    <row r="543" spans="1:20" s="192" customFormat="1" ht="30" customHeight="1" x14ac:dyDescent="0.25">
      <c r="A543" s="189"/>
      <c r="B543" s="376" t="s">
        <v>45</v>
      </c>
      <c r="C543" s="376"/>
      <c r="D543" s="190" t="s">
        <v>1</v>
      </c>
      <c r="E543" s="190" t="s">
        <v>1</v>
      </c>
      <c r="F543" s="191" t="s">
        <v>1</v>
      </c>
      <c r="G543" s="191" t="s">
        <v>466</v>
      </c>
      <c r="H543" s="191" t="s">
        <v>467</v>
      </c>
      <c r="I543" s="190" t="s">
        <v>468</v>
      </c>
      <c r="J543" s="190" t="s">
        <v>478</v>
      </c>
      <c r="K543" s="190" t="s">
        <v>535</v>
      </c>
      <c r="L543" s="190" t="s">
        <v>581</v>
      </c>
      <c r="M543" s="78" t="s">
        <v>578</v>
      </c>
      <c r="N543" s="251" t="s">
        <v>579</v>
      </c>
      <c r="O543" s="251" t="s">
        <v>536</v>
      </c>
      <c r="P543" s="251" t="s">
        <v>479</v>
      </c>
      <c r="Q543" s="177" t="s">
        <v>537</v>
      </c>
      <c r="R543" s="177" t="s">
        <v>582</v>
      </c>
      <c r="S543" s="36"/>
      <c r="T543" s="312"/>
    </row>
    <row r="544" spans="1:20" ht="13.2" x14ac:dyDescent="0.25">
      <c r="A544" s="7">
        <v>41</v>
      </c>
      <c r="B544" s="198" t="s">
        <v>267</v>
      </c>
      <c r="C544" s="96" t="s">
        <v>266</v>
      </c>
      <c r="D544" s="130">
        <f t="shared" ref="D544:F544" si="391">SUM(D545:D546)</f>
        <v>5849</v>
      </c>
      <c r="E544" s="130">
        <f t="shared" si="391"/>
        <v>5948</v>
      </c>
      <c r="F544" s="130">
        <f t="shared" si="391"/>
        <v>6959</v>
      </c>
      <c r="G544" s="124">
        <f>SUM(G545:G546)</f>
        <v>9819</v>
      </c>
      <c r="H544" s="124">
        <f>SUM(H545:H546)</f>
        <v>1812</v>
      </c>
      <c r="I544" s="124">
        <f t="shared" ref="I544" si="392">SUM(I545:I546)</f>
        <v>625</v>
      </c>
      <c r="J544" s="124">
        <f>SUM(J545:J546)</f>
        <v>4073</v>
      </c>
      <c r="K544" s="124">
        <f>SUM(K545:K546)</f>
        <v>510</v>
      </c>
      <c r="L544" s="124">
        <f>SUM(L545:L546)</f>
        <v>3130</v>
      </c>
      <c r="M544" s="130">
        <f>SUM(M545:M546)</f>
        <v>4000</v>
      </c>
      <c r="N544" s="130">
        <f>SUM(N545:N546)</f>
        <v>4000</v>
      </c>
      <c r="O544" s="130">
        <f>SUM(O545)</f>
        <v>4000</v>
      </c>
      <c r="P544" s="130">
        <f t="shared" ref="P544" si="393">SUM(P545:P546)</f>
        <v>4000</v>
      </c>
      <c r="Q544" s="130">
        <f t="shared" ref="Q544:R544" si="394">SUM(Q545:Q546)</f>
        <v>4000</v>
      </c>
      <c r="R544" s="130">
        <f t="shared" si="394"/>
        <v>4000</v>
      </c>
      <c r="S544" s="36"/>
      <c r="T544" s="312"/>
    </row>
    <row r="545" spans="1:20" ht="13.2" x14ac:dyDescent="0.25">
      <c r="A545" s="5">
        <v>41</v>
      </c>
      <c r="B545" s="203">
        <v>642026</v>
      </c>
      <c r="C545" s="5" t="s">
        <v>198</v>
      </c>
      <c r="D545" s="93">
        <f>4159+1690</f>
        <v>5849</v>
      </c>
      <c r="E545" s="93">
        <v>2490</v>
      </c>
      <c r="F545" s="93">
        <v>4728</v>
      </c>
      <c r="G545" s="98">
        <v>4281</v>
      </c>
      <c r="H545" s="98">
        <v>1812</v>
      </c>
      <c r="I545" s="98">
        <v>625</v>
      </c>
      <c r="J545" s="98">
        <v>4073</v>
      </c>
      <c r="K545" s="98">
        <v>510</v>
      </c>
      <c r="L545" s="98">
        <v>3130</v>
      </c>
      <c r="M545" s="94">
        <v>4000</v>
      </c>
      <c r="N545" s="336">
        <v>4000</v>
      </c>
      <c r="O545" s="94">
        <v>4000</v>
      </c>
      <c r="P545" s="93">
        <v>4000</v>
      </c>
      <c r="Q545" s="93">
        <v>4000</v>
      </c>
      <c r="R545" s="93">
        <v>4000</v>
      </c>
      <c r="S545" s="36"/>
      <c r="T545" s="312"/>
    </row>
    <row r="546" spans="1:20" ht="13.2" x14ac:dyDescent="0.25">
      <c r="A546" s="5">
        <v>41</v>
      </c>
      <c r="B546" s="203">
        <v>642014</v>
      </c>
      <c r="C546" s="5" t="s">
        <v>275</v>
      </c>
      <c r="D546" s="100"/>
      <c r="E546" s="93">
        <v>3458</v>
      </c>
      <c r="F546" s="93">
        <v>2231</v>
      </c>
      <c r="G546" s="98">
        <v>5538</v>
      </c>
      <c r="H546" s="98">
        <v>0</v>
      </c>
      <c r="I546" s="98">
        <v>0</v>
      </c>
      <c r="J546" s="98"/>
      <c r="K546" s="98"/>
      <c r="L546" s="98"/>
      <c r="M546" s="94"/>
      <c r="N546" s="336"/>
      <c r="O546" s="94"/>
      <c r="P546" s="93">
        <v>0</v>
      </c>
      <c r="Q546" s="93">
        <v>0</v>
      </c>
      <c r="R546" s="93">
        <v>0</v>
      </c>
      <c r="S546" s="36"/>
      <c r="T546" s="312"/>
    </row>
    <row r="547" spans="1:20" ht="13.8" thickBot="1" x14ac:dyDescent="0.3">
      <c r="A547" s="17"/>
      <c r="B547" s="221"/>
      <c r="C547" s="17"/>
      <c r="D547" s="129"/>
      <c r="E547" s="129"/>
      <c r="F547" s="129"/>
      <c r="G547" s="137"/>
      <c r="H547" s="137"/>
      <c r="I547" s="137"/>
      <c r="J547" s="137"/>
      <c r="K547" s="137"/>
      <c r="L547" s="137"/>
      <c r="M547" s="129"/>
      <c r="N547" s="129"/>
      <c r="O547" s="129"/>
      <c r="P547" s="129"/>
      <c r="Q547" s="129"/>
      <c r="R547" s="129"/>
      <c r="S547" s="36"/>
      <c r="T547" s="312"/>
    </row>
    <row r="548" spans="1:20" s="192" customFormat="1" ht="30" customHeight="1" x14ac:dyDescent="0.25">
      <c r="A548" s="189"/>
      <c r="B548" s="376" t="s">
        <v>45</v>
      </c>
      <c r="C548" s="376"/>
      <c r="D548" s="190" t="s">
        <v>1</v>
      </c>
      <c r="E548" s="190" t="s">
        <v>1</v>
      </c>
      <c r="F548" s="191" t="s">
        <v>1</v>
      </c>
      <c r="G548" s="191" t="s">
        <v>466</v>
      </c>
      <c r="H548" s="191" t="s">
        <v>467</v>
      </c>
      <c r="I548" s="190" t="s">
        <v>468</v>
      </c>
      <c r="J548" s="190" t="s">
        <v>478</v>
      </c>
      <c r="K548" s="190" t="s">
        <v>535</v>
      </c>
      <c r="L548" s="190" t="s">
        <v>581</v>
      </c>
      <c r="M548" s="78" t="s">
        <v>578</v>
      </c>
      <c r="N548" s="251" t="s">
        <v>579</v>
      </c>
      <c r="O548" s="251" t="s">
        <v>536</v>
      </c>
      <c r="P548" s="251" t="s">
        <v>479</v>
      </c>
      <c r="Q548" s="177" t="s">
        <v>537</v>
      </c>
      <c r="R548" s="177" t="s">
        <v>582</v>
      </c>
      <c r="S548" s="36"/>
      <c r="T548" s="312"/>
    </row>
    <row r="549" spans="1:20" ht="13.2" x14ac:dyDescent="0.25">
      <c r="A549" s="7"/>
      <c r="B549" s="198" t="s">
        <v>199</v>
      </c>
      <c r="C549" s="96" t="s">
        <v>200</v>
      </c>
      <c r="D549" s="130">
        <f t="shared" ref="D549:F549" si="395">D550+D552</f>
        <v>1843</v>
      </c>
      <c r="E549" s="130">
        <f t="shared" si="395"/>
        <v>2342</v>
      </c>
      <c r="F549" s="130">
        <f t="shared" si="395"/>
        <v>646</v>
      </c>
      <c r="G549" s="124">
        <f>G550+G552</f>
        <v>778</v>
      </c>
      <c r="H549" s="124">
        <f>H550+H552</f>
        <v>732</v>
      </c>
      <c r="I549" s="124">
        <f t="shared" ref="I549" si="396">I550+I552</f>
        <v>0</v>
      </c>
      <c r="J549" s="124">
        <f>J550+J552</f>
        <v>1003</v>
      </c>
      <c r="K549" s="124">
        <f>K550+K552+K554</f>
        <v>190667</v>
      </c>
      <c r="L549" s="124">
        <f>L550+L552+L554</f>
        <v>520837</v>
      </c>
      <c r="M549" s="138">
        <f t="shared" ref="M549:O550" si="397">SUM(M550)</f>
        <v>4000</v>
      </c>
      <c r="N549" s="138">
        <f t="shared" si="397"/>
        <v>4000</v>
      </c>
      <c r="O549" s="138">
        <f t="shared" si="397"/>
        <v>4000</v>
      </c>
      <c r="P549" s="138">
        <f t="shared" ref="P549" si="398">P550+P552</f>
        <v>1000</v>
      </c>
      <c r="Q549" s="138">
        <f t="shared" ref="Q549:R549" si="399">Q550+Q552</f>
        <v>1000</v>
      </c>
      <c r="R549" s="138">
        <f t="shared" si="399"/>
        <v>1000</v>
      </c>
      <c r="S549" s="36"/>
      <c r="T549" s="312"/>
    </row>
    <row r="550" spans="1:20" ht="13.2" x14ac:dyDescent="0.25">
      <c r="A550" s="4">
        <v>111</v>
      </c>
      <c r="B550" s="202">
        <v>637</v>
      </c>
      <c r="C550" s="4" t="s">
        <v>84</v>
      </c>
      <c r="D550" s="114">
        <f t="shared" ref="D550:I550" si="400">SUM(D551)</f>
        <v>690</v>
      </c>
      <c r="E550" s="114">
        <f t="shared" si="400"/>
        <v>482</v>
      </c>
      <c r="F550" s="114">
        <f t="shared" si="400"/>
        <v>646</v>
      </c>
      <c r="G550" s="114">
        <f>SUM(G551)</f>
        <v>778</v>
      </c>
      <c r="H550" s="114">
        <f>SUM(H551)</f>
        <v>732</v>
      </c>
      <c r="I550" s="114">
        <f t="shared" si="400"/>
        <v>0</v>
      </c>
      <c r="J550" s="114">
        <f t="shared" ref="J550:R550" si="401">SUM(J551)</f>
        <v>987</v>
      </c>
      <c r="K550" s="114">
        <f>SUM(K551)</f>
        <v>1111</v>
      </c>
      <c r="L550" s="114">
        <f>SUM(L551)</f>
        <v>4029</v>
      </c>
      <c r="M550" s="82">
        <f t="shared" si="397"/>
        <v>4000</v>
      </c>
      <c r="N550" s="82">
        <f t="shared" si="397"/>
        <v>4000</v>
      </c>
      <c r="O550" s="82">
        <f t="shared" si="397"/>
        <v>4000</v>
      </c>
      <c r="P550" s="53">
        <f t="shared" si="401"/>
        <v>1000</v>
      </c>
      <c r="Q550" s="53">
        <f t="shared" si="401"/>
        <v>1000</v>
      </c>
      <c r="R550" s="53">
        <f t="shared" si="401"/>
        <v>1000</v>
      </c>
      <c r="S550" s="36"/>
      <c r="T550" s="312"/>
    </row>
    <row r="551" spans="1:20" ht="13.2" x14ac:dyDescent="0.25">
      <c r="A551" s="5">
        <v>111</v>
      </c>
      <c r="B551" s="203">
        <v>637006</v>
      </c>
      <c r="C551" s="5" t="s">
        <v>201</v>
      </c>
      <c r="D551" s="93">
        <v>690</v>
      </c>
      <c r="E551" s="93">
        <v>482</v>
      </c>
      <c r="F551" s="93">
        <v>646</v>
      </c>
      <c r="G551" s="98">
        <v>778</v>
      </c>
      <c r="H551" s="98">
        <v>732</v>
      </c>
      <c r="I551" s="98">
        <v>0</v>
      </c>
      <c r="J551" s="98">
        <v>987</v>
      </c>
      <c r="K551" s="98">
        <v>1111</v>
      </c>
      <c r="L551" s="98">
        <v>4029</v>
      </c>
      <c r="M551" s="94">
        <v>4000</v>
      </c>
      <c r="N551" s="94">
        <v>4000</v>
      </c>
      <c r="O551" s="94">
        <v>4000</v>
      </c>
      <c r="P551" s="98">
        <v>1000</v>
      </c>
      <c r="Q551" s="98">
        <v>1000</v>
      </c>
      <c r="R551" s="98">
        <v>1000</v>
      </c>
      <c r="S551" s="36"/>
      <c r="T551" s="312"/>
    </row>
    <row r="552" spans="1:20" ht="13.2" x14ac:dyDescent="0.25">
      <c r="A552" s="4">
        <v>111</v>
      </c>
      <c r="B552" s="202">
        <v>642</v>
      </c>
      <c r="C552" s="4" t="s">
        <v>121</v>
      </c>
      <c r="D552" s="114">
        <f>D553</f>
        <v>1153</v>
      </c>
      <c r="E552" s="114">
        <f>SUM(E553)</f>
        <v>1860</v>
      </c>
      <c r="F552" s="114">
        <f>SUM(F553)</f>
        <v>0</v>
      </c>
      <c r="G552" s="114">
        <f>SUM(G553)</f>
        <v>0</v>
      </c>
      <c r="H552" s="114">
        <f>SUM(H553)</f>
        <v>0</v>
      </c>
      <c r="I552" s="114">
        <f>I553</f>
        <v>0</v>
      </c>
      <c r="J552" s="114">
        <f>SUM(J553)</f>
        <v>16</v>
      </c>
      <c r="K552" s="114">
        <f>SUM(K553)</f>
        <v>0</v>
      </c>
      <c r="L552" s="114"/>
      <c r="M552" s="158"/>
      <c r="N552" s="158"/>
      <c r="O552" s="158"/>
      <c r="P552" s="114">
        <f>SUM(P553)</f>
        <v>0</v>
      </c>
      <c r="Q552" s="114">
        <f>SUM(Q553)</f>
        <v>0</v>
      </c>
      <c r="R552" s="114">
        <f>SUM(R553)</f>
        <v>0</v>
      </c>
      <c r="S552" s="36"/>
      <c r="T552" s="312"/>
    </row>
    <row r="553" spans="1:20" ht="13.2" x14ac:dyDescent="0.25">
      <c r="A553" s="5">
        <v>111</v>
      </c>
      <c r="B553" s="203">
        <v>642026</v>
      </c>
      <c r="C553" s="5" t="s">
        <v>202</v>
      </c>
      <c r="D553" s="100">
        <v>1153</v>
      </c>
      <c r="E553" s="100">
        <v>1860</v>
      </c>
      <c r="F553" s="100">
        <v>0</v>
      </c>
      <c r="G553" s="101">
        <v>0</v>
      </c>
      <c r="H553" s="101">
        <v>0</v>
      </c>
      <c r="I553" s="101"/>
      <c r="J553" s="98">
        <v>16</v>
      </c>
      <c r="K553" s="98">
        <v>0</v>
      </c>
      <c r="L553" s="98"/>
      <c r="M553" s="83"/>
      <c r="N553" s="83"/>
      <c r="O553" s="83"/>
      <c r="P553" s="55">
        <v>0</v>
      </c>
      <c r="Q553" s="55">
        <v>0</v>
      </c>
      <c r="R553" s="55">
        <v>0</v>
      </c>
      <c r="S553" s="36"/>
      <c r="T553" s="312"/>
    </row>
    <row r="554" spans="1:20" ht="13.2" x14ac:dyDescent="0.25">
      <c r="A554" s="9" t="s">
        <v>498</v>
      </c>
      <c r="B554" s="204" t="s">
        <v>499</v>
      </c>
      <c r="C554" s="5" t="s">
        <v>500</v>
      </c>
      <c r="D554" s="100"/>
      <c r="E554" s="100"/>
      <c r="F554" s="100"/>
      <c r="G554" s="101"/>
      <c r="H554" s="101"/>
      <c r="I554" s="101"/>
      <c r="J554" s="98"/>
      <c r="K554" s="92">
        <f>SUM(K555:K556)</f>
        <v>189556</v>
      </c>
      <c r="L554" s="92">
        <f>SUM(L555:L557)</f>
        <v>516808</v>
      </c>
      <c r="M554" s="81">
        <f>SUM(M555:M557)</f>
        <v>0</v>
      </c>
      <c r="N554" s="81">
        <f>SUM(N555:N557)</f>
        <v>265110</v>
      </c>
      <c r="O554" s="79">
        <f>SUM(O555:O557)</f>
        <v>280000</v>
      </c>
      <c r="P554" s="55"/>
      <c r="Q554" s="55"/>
      <c r="R554" s="55"/>
      <c r="S554" s="36"/>
      <c r="T554" s="312"/>
    </row>
    <row r="555" spans="1:20" ht="13.2" x14ac:dyDescent="0.25">
      <c r="A555" s="9" t="s">
        <v>498</v>
      </c>
      <c r="B555" s="205" t="s">
        <v>558</v>
      </c>
      <c r="C555" s="5" t="s">
        <v>559</v>
      </c>
      <c r="D555" s="100"/>
      <c r="E555" s="100"/>
      <c r="F555" s="100"/>
      <c r="G555" s="101"/>
      <c r="H555" s="101"/>
      <c r="I555" s="101"/>
      <c r="J555" s="98"/>
      <c r="K555" s="98">
        <v>178259</v>
      </c>
      <c r="L555" s="98">
        <v>481046</v>
      </c>
      <c r="M555" s="79">
        <v>0</v>
      </c>
      <c r="N555" s="79">
        <v>265110</v>
      </c>
      <c r="O555" s="79">
        <v>280000</v>
      </c>
      <c r="P555" s="55"/>
      <c r="Q555" s="55"/>
      <c r="R555" s="55"/>
      <c r="S555" s="36"/>
      <c r="T555" s="312"/>
    </row>
    <row r="556" spans="1:20" ht="13.2" x14ac:dyDescent="0.25">
      <c r="A556" s="9" t="s">
        <v>498</v>
      </c>
      <c r="B556" s="205" t="s">
        <v>558</v>
      </c>
      <c r="C556" s="5" t="s">
        <v>679</v>
      </c>
      <c r="D556" s="100"/>
      <c r="E556" s="100"/>
      <c r="F556" s="100"/>
      <c r="G556" s="101"/>
      <c r="H556" s="101"/>
      <c r="I556" s="101"/>
      <c r="J556" s="98"/>
      <c r="K556" s="98">
        <v>11297</v>
      </c>
      <c r="L556" s="98">
        <v>28447</v>
      </c>
      <c r="M556" s="83">
        <v>0</v>
      </c>
      <c r="N556" s="83">
        <v>0</v>
      </c>
      <c r="O556" s="79"/>
      <c r="P556" s="55"/>
      <c r="Q556" s="55"/>
      <c r="R556" s="55"/>
      <c r="S556" s="36"/>
      <c r="T556" s="312"/>
    </row>
    <row r="557" spans="1:20" ht="13.2" x14ac:dyDescent="0.25">
      <c r="A557" s="9" t="s">
        <v>498</v>
      </c>
      <c r="B557" s="205" t="s">
        <v>558</v>
      </c>
      <c r="C557" s="5" t="s">
        <v>560</v>
      </c>
      <c r="D557" s="100"/>
      <c r="E557" s="100"/>
      <c r="F557" s="100"/>
      <c r="G557" s="101"/>
      <c r="H557" s="101"/>
      <c r="I557" s="101"/>
      <c r="J557" s="98"/>
      <c r="K557" s="98"/>
      <c r="L557" s="98">
        <v>7315</v>
      </c>
      <c r="M557" s="83">
        <v>0</v>
      </c>
      <c r="N557" s="83">
        <v>0</v>
      </c>
      <c r="O557" s="83"/>
      <c r="P557" s="55"/>
      <c r="Q557" s="55"/>
      <c r="R557" s="55"/>
      <c r="S557" s="36"/>
      <c r="T557" s="312"/>
    </row>
    <row r="558" spans="1:20" ht="13.2" x14ac:dyDescent="0.25">
      <c r="A558" s="25">
        <v>41</v>
      </c>
      <c r="B558" s="199"/>
      <c r="C558" s="25" t="s">
        <v>308</v>
      </c>
      <c r="D558" s="124">
        <f>D4+D78+D85+D107+D116+D124+D137+D212+D258+D277+D282+D293+D301+D307+D317+D323+D328+D354+D364+D374+D407+D478+D430+D462+D469+D502+D513+D518+D544+D549</f>
        <v>2839347</v>
      </c>
      <c r="E558" s="124">
        <f>E4+E78+E85+E107+E116+E124+E137+E212+E258+E277+E282+E293+E301+E307+E317+E323+E328+E354+E364+E374+E407+E478+E430+E462+E469+E502+E513+E518+E544+E549</f>
        <v>2998805</v>
      </c>
      <c r="F558" s="124">
        <f>F4+F78+F85+F107+F116+F124+F137+F212+F258+F277+F282+F293+F301+F307+F317+F323+F328+F354+F364+F374+F407+F478+F430+F462+F469+F502+F513+F518+F544+F549</f>
        <v>3538576</v>
      </c>
      <c r="G558" s="124">
        <f>G4+G78+G85+G107+G116+G124+G137+G212+G258+G277+G282+G293+G301+G307+G317+G323+G328+G354+G364+G374+G407+G478+G430+G462+G469+G502+G513+G518+G544+G549</f>
        <v>4056802</v>
      </c>
      <c r="H558" s="124">
        <f>H4+H78+H85+H107+H116+H124+H137+H212+H258+H277+H282+H293+H301+H307+H317+H323+H328+H354+H364+H374+H407+H478+H430+H462+H469+H502+H513+H518+H544+H549+H234</f>
        <v>4652696</v>
      </c>
      <c r="I558" s="124">
        <f>I4+I78+I85+I107+I116+I124+I137+I212+I258+I277+I282+I293+I301+I307+I317+I323+I328+I354+I364+I374+I407+I478+I430+I462+I469+I502+I513+I518+I544+I549+I234+I508+I130</f>
        <v>5377179</v>
      </c>
      <c r="J558" s="124">
        <f>J4+J78+J85+J107+J116+J124+J137+J212+J258+J277+J282+J293+J301+J307+J317+J323+J328+J354+J364+J374+J407+J478+J430+J462+J469+J502+J513+J518+J544+J549+J234+J508+J130</f>
        <v>5472513</v>
      </c>
      <c r="K558" s="124">
        <f>K4+K78+K85+K107+K116+K124+K137+K212+K258+K277+K282+K293+K301+K307+K317+K323+K328+K354+K364+K374+K407+K478+K430+K462+K469+K502+K513+K518+K544+K549+K234+K508+K130</f>
        <v>5621862</v>
      </c>
      <c r="L558" s="124">
        <f>L4+L78+L85+L107+L116+L124+L137+L212+L258+L277+L282+L293+L301+L307+L317+L323+L328+L354+L364+L374+L407+L478+L430+L462+L469+L502+L513+L518+L544+L549+L234+L508+L130</f>
        <v>6759326</v>
      </c>
      <c r="M558" s="124">
        <f>M4+M78+M85+M107+M116+M124+M137+M212+M258+M277+M282+M293+M301+M307+M317+M323+M328+M354+M364+M374+M407+M478+M430+M462+M469+M502+M513+M518+M544+M549+M234+M554+M130+M508</f>
        <v>6252057</v>
      </c>
      <c r="N558" s="124">
        <f>N4+N78+N85+N107+N116+N124+N137+N212+N258+N277+N282+N293+N301+N307+N317+N323+N328+N354+N364+N374+N407+N478+N430+N462+N469+N502+N513+N518+N544+N549+N234+N554+N130+N508</f>
        <v>6907940</v>
      </c>
      <c r="O558" s="124">
        <f>O4+O78+O85+O107+O116+O124+O137+O212+O258+O277+O282+O293+O301+O307+O317+O323+O328+O354+O364+O374+O407+O478+O430+O462+O469+O502+O513+O518+O544+O549+O234+O554+O130+O508</f>
        <v>6885995</v>
      </c>
      <c r="P558" s="124">
        <f>P4+P78+P85+P107+P116+P124+P137+P212+P258+P277+P282+P293+P301+P307+P317+P323+P328+P354+P364+P374+P407+P478+P430+P462+P469+P502+P513+P518+P544+P549+P234</f>
        <v>6703053</v>
      </c>
      <c r="Q558" s="124">
        <f>Q4+Q78+Q85+Q107+Q116+Q124+Q137+Q212+Q258+Q277+Q282+Q293+Q301+Q307+Q317+Q323+Q328+Q354+Q364+Q374+Q407+Q478+Q430+Q462+Q469+Q502+Q513+Q518+Q544+Q549+Q234</f>
        <v>6683660</v>
      </c>
      <c r="R558" s="124">
        <f>R4+R78+R85+R107+R116+R124+R137+R212+R258+R277+R282+R293+R301+R307+R317+R323+R328+R354+R364+R374+R407+R478+R430+R462+R469+R502+R513+R518+R544+R549+R234</f>
        <v>6692420</v>
      </c>
      <c r="S558" s="36"/>
      <c r="T558" s="312"/>
    </row>
    <row r="559" spans="1:20" ht="13.8" thickBot="1" x14ac:dyDescent="0.3">
      <c r="A559" s="35"/>
      <c r="B559" s="226"/>
      <c r="C559" s="35"/>
      <c r="D559" s="46"/>
      <c r="E559" s="46"/>
      <c r="F559" s="46"/>
      <c r="G559" s="47"/>
      <c r="H559" s="47"/>
      <c r="I559" s="47"/>
      <c r="J559" s="47"/>
      <c r="K559" s="47"/>
      <c r="L559" s="47"/>
      <c r="M559" s="58"/>
      <c r="N559" s="58"/>
      <c r="O559" s="58"/>
      <c r="P559" s="58"/>
    </row>
    <row r="560" spans="1:20" s="192" customFormat="1" ht="30" customHeight="1" x14ac:dyDescent="0.25">
      <c r="A560" s="189"/>
      <c r="B560" s="376" t="s">
        <v>45</v>
      </c>
      <c r="C560" s="376"/>
      <c r="D560" s="190" t="s">
        <v>1</v>
      </c>
      <c r="E560" s="190" t="s">
        <v>1</v>
      </c>
      <c r="F560" s="191" t="s">
        <v>1</v>
      </c>
      <c r="G560" s="191" t="s">
        <v>466</v>
      </c>
      <c r="H560" s="191" t="s">
        <v>467</v>
      </c>
      <c r="I560" s="190" t="s">
        <v>468</v>
      </c>
      <c r="J560" s="190" t="s">
        <v>478</v>
      </c>
      <c r="K560" s="190" t="s">
        <v>535</v>
      </c>
      <c r="L560" s="190" t="s">
        <v>581</v>
      </c>
      <c r="M560" s="78" t="s">
        <v>578</v>
      </c>
      <c r="N560" s="251" t="s">
        <v>579</v>
      </c>
      <c r="O560" s="251" t="s">
        <v>536</v>
      </c>
      <c r="P560" s="251" t="s">
        <v>479</v>
      </c>
      <c r="Q560" s="177" t="s">
        <v>537</v>
      </c>
      <c r="R560" s="177" t="s">
        <v>582</v>
      </c>
    </row>
    <row r="561" spans="1:21" ht="13.2" x14ac:dyDescent="0.25">
      <c r="A561" s="10">
        <v>41</v>
      </c>
      <c r="B561" s="205" t="s">
        <v>203</v>
      </c>
      <c r="C561" s="10" t="s">
        <v>628</v>
      </c>
      <c r="D561" s="181">
        <v>1497320</v>
      </c>
      <c r="E561" s="181">
        <v>1612284</v>
      </c>
      <c r="F561" s="181">
        <v>1885415</v>
      </c>
      <c r="G561" s="114">
        <v>2389290</v>
      </c>
      <c r="H561" s="114">
        <v>2698621</v>
      </c>
      <c r="I561" s="126">
        <v>2739033</v>
      </c>
      <c r="J561" s="126">
        <v>3022454</v>
      </c>
      <c r="K561" s="126">
        <v>3399526</v>
      </c>
      <c r="L561" s="126">
        <v>4145739</v>
      </c>
      <c r="M561" s="161">
        <v>3978216</v>
      </c>
      <c r="N561" s="301">
        <v>4074738</v>
      </c>
      <c r="O561" s="161">
        <v>4074738</v>
      </c>
      <c r="P561" s="125">
        <v>1563065</v>
      </c>
      <c r="Q561" s="51">
        <v>3815663</v>
      </c>
      <c r="R561" s="51">
        <v>3815663</v>
      </c>
      <c r="S561" s="37"/>
      <c r="T561" s="308"/>
      <c r="U561" s="23"/>
    </row>
    <row r="562" spans="1:21" ht="13.2" x14ac:dyDescent="0.25">
      <c r="A562" s="10">
        <v>111</v>
      </c>
      <c r="B562" s="205" t="s">
        <v>622</v>
      </c>
      <c r="C562" s="10" t="s">
        <v>623</v>
      </c>
      <c r="D562" s="181"/>
      <c r="E562" s="181"/>
      <c r="F562" s="181"/>
      <c r="G562" s="114"/>
      <c r="H562" s="114"/>
      <c r="I562" s="126"/>
      <c r="J562" s="126"/>
      <c r="K562" s="126"/>
      <c r="L562" s="126"/>
      <c r="M562" s="161"/>
      <c r="N562" s="301"/>
      <c r="O562" s="161"/>
      <c r="P562" s="125">
        <v>2252598</v>
      </c>
      <c r="Q562" s="51"/>
      <c r="R562" s="51"/>
      <c r="S562" s="37"/>
      <c r="T562" s="308"/>
      <c r="U562" s="23"/>
    </row>
    <row r="563" spans="1:21" ht="13.2" x14ac:dyDescent="0.25">
      <c r="A563" s="10">
        <v>41</v>
      </c>
      <c r="B563" s="205" t="s">
        <v>622</v>
      </c>
      <c r="C563" s="10" t="s">
        <v>681</v>
      </c>
      <c r="D563" s="181"/>
      <c r="E563" s="181"/>
      <c r="F563" s="181"/>
      <c r="G563" s="114"/>
      <c r="H563" s="114"/>
      <c r="I563" s="126"/>
      <c r="J563" s="126"/>
      <c r="K563" s="126"/>
      <c r="L563" s="126"/>
      <c r="M563" s="161"/>
      <c r="N563" s="301"/>
      <c r="O563" s="161"/>
      <c r="P563" s="125">
        <v>532780</v>
      </c>
      <c r="Q563" s="51">
        <v>532780</v>
      </c>
      <c r="R563" s="51">
        <v>532780</v>
      </c>
      <c r="S563" s="37"/>
      <c r="T563" s="308"/>
      <c r="U563" s="23"/>
    </row>
    <row r="564" spans="1:21" ht="13.8" x14ac:dyDescent="0.25">
      <c r="A564" s="10">
        <v>111</v>
      </c>
      <c r="B564" s="205" t="s">
        <v>624</v>
      </c>
      <c r="C564" s="10" t="s">
        <v>629</v>
      </c>
      <c r="D564" s="90">
        <v>1277455</v>
      </c>
      <c r="E564" s="90">
        <v>1486884</v>
      </c>
      <c r="F564" s="90">
        <v>1819941</v>
      </c>
      <c r="G564" s="92">
        <v>2057197</v>
      </c>
      <c r="H564" s="92">
        <v>2372885</v>
      </c>
      <c r="I564" s="92">
        <v>2729894</v>
      </c>
      <c r="J564" s="92">
        <v>2877144</v>
      </c>
      <c r="K564" s="92">
        <v>3377886</v>
      </c>
      <c r="L564" s="92">
        <v>3941439</v>
      </c>
      <c r="M564" s="91">
        <v>3300000</v>
      </c>
      <c r="N564" s="296">
        <v>3788710</v>
      </c>
      <c r="O564" s="91">
        <v>3788710</v>
      </c>
      <c r="P564" s="90">
        <v>3537745</v>
      </c>
      <c r="Q564" s="93">
        <v>3537745</v>
      </c>
      <c r="R564" s="93">
        <v>3537745</v>
      </c>
      <c r="S564" s="38"/>
      <c r="T564" s="308"/>
      <c r="U564" s="19"/>
    </row>
    <row r="565" spans="1:21" ht="13.8" x14ac:dyDescent="0.25">
      <c r="A565" s="10">
        <v>41</v>
      </c>
      <c r="B565" s="205" t="s">
        <v>624</v>
      </c>
      <c r="C565" s="10" t="s">
        <v>682</v>
      </c>
      <c r="D565" s="90"/>
      <c r="E565" s="90"/>
      <c r="F565" s="90"/>
      <c r="G565" s="92"/>
      <c r="H565" s="92"/>
      <c r="I565" s="92"/>
      <c r="J565" s="92"/>
      <c r="K565" s="92"/>
      <c r="L565" s="92"/>
      <c r="M565" s="91"/>
      <c r="N565" s="296"/>
      <c r="O565" s="91"/>
      <c r="P565" s="90">
        <v>70237</v>
      </c>
      <c r="Q565" s="93">
        <v>70237</v>
      </c>
      <c r="R565" s="93">
        <v>70237</v>
      </c>
      <c r="S565" s="38"/>
      <c r="T565" s="308"/>
      <c r="U565" s="19"/>
    </row>
    <row r="566" spans="1:21" ht="13.8" x14ac:dyDescent="0.25">
      <c r="A566" s="10">
        <v>111</v>
      </c>
      <c r="B566" s="205" t="s">
        <v>625</v>
      </c>
      <c r="C566" s="10" t="s">
        <v>563</v>
      </c>
      <c r="D566" s="90"/>
      <c r="E566" s="90"/>
      <c r="F566" s="90"/>
      <c r="G566" s="92"/>
      <c r="H566" s="92"/>
      <c r="I566" s="92"/>
      <c r="J566" s="92"/>
      <c r="K566" s="92"/>
      <c r="L566" s="92"/>
      <c r="M566" s="91">
        <v>405000</v>
      </c>
      <c r="N566" s="296">
        <v>405000</v>
      </c>
      <c r="O566" s="91">
        <v>405000</v>
      </c>
      <c r="P566" s="90">
        <v>390000</v>
      </c>
      <c r="Q566" s="93">
        <v>390000</v>
      </c>
      <c r="R566" s="93">
        <v>390000</v>
      </c>
      <c r="S566" s="38"/>
      <c r="T566" s="308"/>
      <c r="U566" s="19"/>
    </row>
    <row r="567" spans="1:21" ht="13.8" x14ac:dyDescent="0.25">
      <c r="A567" s="10">
        <v>41</v>
      </c>
      <c r="B567" s="205" t="s">
        <v>624</v>
      </c>
      <c r="C567" s="10" t="s">
        <v>683</v>
      </c>
      <c r="D567" s="90"/>
      <c r="E567" s="90"/>
      <c r="F567" s="90"/>
      <c r="G567" s="92"/>
      <c r="H567" s="92"/>
      <c r="I567" s="92"/>
      <c r="J567" s="92"/>
      <c r="K567" s="92"/>
      <c r="L567" s="92"/>
      <c r="M567" s="91">
        <v>136000</v>
      </c>
      <c r="N567" s="296">
        <v>136000</v>
      </c>
      <c r="O567" s="91">
        <v>136000</v>
      </c>
      <c r="P567" s="90">
        <v>75000</v>
      </c>
      <c r="Q567" s="93">
        <v>75000</v>
      </c>
      <c r="R567" s="93">
        <v>75000</v>
      </c>
      <c r="S567" s="38"/>
      <c r="T567" s="308"/>
      <c r="U567" s="19"/>
    </row>
    <row r="568" spans="1:21" ht="13.8" x14ac:dyDescent="0.25">
      <c r="A568" s="10">
        <v>41</v>
      </c>
      <c r="B568" s="205" t="s">
        <v>680</v>
      </c>
      <c r="C568" s="10" t="s">
        <v>684</v>
      </c>
      <c r="D568" s="90"/>
      <c r="E568" s="90"/>
      <c r="F568" s="90"/>
      <c r="G568" s="92"/>
      <c r="H568" s="92"/>
      <c r="I568" s="92"/>
      <c r="J568" s="92"/>
      <c r="K568" s="92"/>
      <c r="L568" s="92"/>
      <c r="M568" s="91">
        <v>0</v>
      </c>
      <c r="N568" s="296">
        <v>125304</v>
      </c>
      <c r="O568" s="91">
        <v>125304</v>
      </c>
      <c r="P568" s="90"/>
      <c r="Q568" s="93"/>
      <c r="R568" s="93">
        <v>0</v>
      </c>
      <c r="S568" s="38"/>
      <c r="T568" s="308"/>
      <c r="U568" s="19"/>
    </row>
    <row r="569" spans="1:21" ht="13.2" x14ac:dyDescent="0.25">
      <c r="A569" s="5"/>
      <c r="B569" s="203"/>
      <c r="C569" s="9" t="s">
        <v>562</v>
      </c>
      <c r="D569" s="100"/>
      <c r="E569" s="100"/>
      <c r="F569" s="141">
        <f t="shared" ref="F569:L569" si="402">SUM(F561:F564)</f>
        <v>3705356</v>
      </c>
      <c r="G569" s="140">
        <f t="shared" si="402"/>
        <v>4446487</v>
      </c>
      <c r="H569" s="140">
        <f t="shared" si="402"/>
        <v>5071506</v>
      </c>
      <c r="I569" s="140">
        <f t="shared" si="402"/>
        <v>5468927</v>
      </c>
      <c r="J569" s="140">
        <f t="shared" si="402"/>
        <v>5899598</v>
      </c>
      <c r="K569" s="126">
        <f t="shared" si="402"/>
        <v>6777412</v>
      </c>
      <c r="L569" s="126">
        <f t="shared" si="402"/>
        <v>8087178</v>
      </c>
      <c r="M569" s="161">
        <f t="shared" ref="M569:R569" si="403">SUM(M561:M568)</f>
        <v>7819216</v>
      </c>
      <c r="N569" s="301">
        <f t="shared" si="403"/>
        <v>8529752</v>
      </c>
      <c r="O569" s="161">
        <f t="shared" si="403"/>
        <v>8529752</v>
      </c>
      <c r="P569" s="161">
        <f t="shared" si="403"/>
        <v>8421425</v>
      </c>
      <c r="Q569" s="161">
        <f t="shared" si="403"/>
        <v>8421425</v>
      </c>
      <c r="R569" s="161">
        <f t="shared" si="403"/>
        <v>8421425</v>
      </c>
      <c r="S569" s="36"/>
      <c r="T569" s="261"/>
      <c r="U569" s="23"/>
    </row>
    <row r="570" spans="1:21" ht="13.2" x14ac:dyDescent="0.25">
      <c r="A570" s="5"/>
      <c r="B570" s="203"/>
      <c r="C570" s="5"/>
      <c r="D570" s="100"/>
      <c r="E570" s="100"/>
      <c r="F570" s="141"/>
      <c r="G570" s="140"/>
      <c r="H570" s="140"/>
      <c r="I570" s="140"/>
      <c r="J570" s="140"/>
      <c r="K570" s="140"/>
      <c r="L570" s="140"/>
      <c r="M570" s="161"/>
      <c r="N570" s="301"/>
      <c r="O570" s="161"/>
      <c r="P570" s="141"/>
      <c r="Q570" s="141"/>
      <c r="R570" s="141"/>
      <c r="S570" s="36"/>
      <c r="T570" s="261"/>
      <c r="U570" s="23"/>
    </row>
    <row r="571" spans="1:21" ht="13.2" x14ac:dyDescent="0.25">
      <c r="A571" s="25"/>
      <c r="B571" s="199"/>
      <c r="C571" s="25" t="s">
        <v>204</v>
      </c>
      <c r="D571" s="123">
        <f>D558+D561+D564</f>
        <v>5614122</v>
      </c>
      <c r="E571" s="123">
        <f>E558+E561+E564</f>
        <v>6097973</v>
      </c>
      <c r="F571" s="123">
        <f>F558+F561+F564</f>
        <v>7243932</v>
      </c>
      <c r="G571" s="123">
        <f t="shared" ref="G571:R571" si="404">G558+G569</f>
        <v>8503289</v>
      </c>
      <c r="H571" s="123">
        <f t="shared" si="404"/>
        <v>9724202</v>
      </c>
      <c r="I571" s="123">
        <f t="shared" si="404"/>
        <v>10846106</v>
      </c>
      <c r="J571" s="123">
        <f t="shared" si="404"/>
        <v>11372111</v>
      </c>
      <c r="K571" s="123">
        <f t="shared" si="404"/>
        <v>12399274</v>
      </c>
      <c r="L571" s="123">
        <f t="shared" si="404"/>
        <v>14846504</v>
      </c>
      <c r="M571" s="123">
        <f t="shared" si="404"/>
        <v>14071273</v>
      </c>
      <c r="N571" s="123">
        <f t="shared" si="404"/>
        <v>15437692</v>
      </c>
      <c r="O571" s="123">
        <f t="shared" si="404"/>
        <v>15415747</v>
      </c>
      <c r="P571" s="123">
        <f t="shared" si="404"/>
        <v>15124478</v>
      </c>
      <c r="Q571" s="123">
        <f t="shared" si="404"/>
        <v>15105085</v>
      </c>
      <c r="R571" s="123">
        <f t="shared" si="404"/>
        <v>15113845</v>
      </c>
      <c r="S571" s="36"/>
    </row>
    <row r="572" spans="1:21" ht="13.2" x14ac:dyDescent="0.25">
      <c r="A572" s="39"/>
      <c r="B572" s="227"/>
      <c r="C572" s="39"/>
      <c r="D572" s="46"/>
      <c r="E572" s="46"/>
      <c r="F572" s="46"/>
      <c r="G572" s="47"/>
      <c r="H572" s="47"/>
      <c r="I572" s="47"/>
      <c r="J572" s="47"/>
      <c r="K572" s="47"/>
      <c r="L572" s="47"/>
      <c r="M572" s="58"/>
      <c r="N572" s="58"/>
      <c r="O572" s="58"/>
      <c r="P572" s="58"/>
      <c r="Q572" s="36"/>
      <c r="R572" s="36"/>
      <c r="U572" s="36"/>
    </row>
    <row r="573" spans="1:21" ht="13.8" thickBot="1" x14ac:dyDescent="0.3">
      <c r="A573" s="31"/>
      <c r="B573" s="228" t="s">
        <v>205</v>
      </c>
      <c r="C573" s="31"/>
      <c r="D573" s="46"/>
      <c r="E573" s="46"/>
      <c r="F573" s="46"/>
      <c r="G573" s="47"/>
      <c r="H573" s="47"/>
      <c r="I573" s="47"/>
      <c r="J573" s="47"/>
      <c r="K573" s="47"/>
      <c r="L573" s="47"/>
      <c r="M573" s="58"/>
      <c r="N573" s="58"/>
      <c r="O573" s="58"/>
      <c r="P573" s="58"/>
      <c r="S573" s="40"/>
    </row>
    <row r="574" spans="1:21" s="192" customFormat="1" ht="30" customHeight="1" x14ac:dyDescent="0.25">
      <c r="A574" s="189"/>
      <c r="B574" s="376" t="s">
        <v>45</v>
      </c>
      <c r="C574" s="376"/>
      <c r="D574" s="190" t="s">
        <v>1</v>
      </c>
      <c r="E574" s="190" t="s">
        <v>1</v>
      </c>
      <c r="F574" s="191" t="s">
        <v>1</v>
      </c>
      <c r="G574" s="191" t="s">
        <v>466</v>
      </c>
      <c r="H574" s="191" t="s">
        <v>467</v>
      </c>
      <c r="I574" s="190" t="s">
        <v>468</v>
      </c>
      <c r="J574" s="190" t="s">
        <v>478</v>
      </c>
      <c r="K574" s="190" t="s">
        <v>535</v>
      </c>
      <c r="L574" s="190" t="s">
        <v>581</v>
      </c>
      <c r="M574" s="78" t="s">
        <v>578</v>
      </c>
      <c r="N574" s="251" t="s">
        <v>579</v>
      </c>
      <c r="O574" s="251" t="s">
        <v>536</v>
      </c>
      <c r="P574" s="251" t="s">
        <v>479</v>
      </c>
      <c r="Q574" s="177" t="s">
        <v>537</v>
      </c>
      <c r="R574" s="177" t="s">
        <v>582</v>
      </c>
    </row>
    <row r="575" spans="1:21" ht="13.2" x14ac:dyDescent="0.25">
      <c r="A575" s="7" t="s">
        <v>2</v>
      </c>
      <c r="B575" s="198" t="s">
        <v>305</v>
      </c>
      <c r="C575" s="96" t="s">
        <v>206</v>
      </c>
      <c r="D575" s="130">
        <f>SUM(D578:D586)</f>
        <v>12885</v>
      </c>
      <c r="E575" s="130">
        <f>SUM(E578:E586)</f>
        <v>18575</v>
      </c>
      <c r="F575" s="130">
        <f>SUM(F578:F588)</f>
        <v>4774</v>
      </c>
      <c r="G575" s="124">
        <f>SUM(G578:G588)</f>
        <v>17009</v>
      </c>
      <c r="H575" s="124">
        <f>SUM(H578:H591)</f>
        <v>11218</v>
      </c>
      <c r="I575" s="124">
        <f>I577+I578+I584+I588+I589</f>
        <v>48402</v>
      </c>
      <c r="J575" s="124">
        <f>SUM(J577:J591)</f>
        <v>2516</v>
      </c>
      <c r="K575" s="124">
        <f>SUM(K577:K591)</f>
        <v>9377</v>
      </c>
      <c r="L575" s="124">
        <f>SUM(L577:L591)</f>
        <v>113702</v>
      </c>
      <c r="M575" s="259">
        <f>SUM(M577:M591)</f>
        <v>0</v>
      </c>
      <c r="N575" s="138">
        <f>SUM(N576:N591)</f>
        <v>79600</v>
      </c>
      <c r="O575" s="138">
        <f>SUM(O576:O591)</f>
        <v>79600</v>
      </c>
      <c r="P575" s="61">
        <f>SUM(P576:P591)</f>
        <v>240000</v>
      </c>
      <c r="Q575" s="110"/>
      <c r="R575" s="110"/>
      <c r="S575" s="36"/>
    </row>
    <row r="576" spans="1:21" ht="13.2" x14ac:dyDescent="0.25">
      <c r="A576" s="127">
        <v>41</v>
      </c>
      <c r="B576" s="258"/>
      <c r="C576" s="127" t="s">
        <v>598</v>
      </c>
      <c r="D576" s="114"/>
      <c r="E576" s="114"/>
      <c r="F576" s="114"/>
      <c r="G576" s="114"/>
      <c r="H576" s="114"/>
      <c r="I576" s="114"/>
      <c r="J576" s="114"/>
      <c r="K576" s="114"/>
      <c r="L576" s="114"/>
      <c r="M576" s="79">
        <v>0</v>
      </c>
      <c r="N576" s="349">
        <v>5000</v>
      </c>
      <c r="O576" s="79">
        <v>5000</v>
      </c>
      <c r="P576" s="84"/>
      <c r="Q576" s="84"/>
      <c r="R576" s="84"/>
      <c r="S576" s="36"/>
    </row>
    <row r="577" spans="1:18" ht="13.2" x14ac:dyDescent="0.25">
      <c r="A577" s="5">
        <v>41</v>
      </c>
      <c r="B577" s="203">
        <v>713001</v>
      </c>
      <c r="C577" s="5" t="s">
        <v>555</v>
      </c>
      <c r="D577" s="93"/>
      <c r="E577" s="93"/>
      <c r="F577" s="93"/>
      <c r="G577" s="98"/>
      <c r="H577" s="98"/>
      <c r="I577" s="98">
        <v>6815</v>
      </c>
      <c r="J577" s="98"/>
      <c r="K577" s="98"/>
      <c r="L577" s="98">
        <v>19192</v>
      </c>
      <c r="M577" s="79">
        <v>0</v>
      </c>
      <c r="N577" s="288"/>
      <c r="O577" s="79"/>
      <c r="P577" s="51"/>
      <c r="Q577" s="51"/>
      <c r="R577" s="51"/>
    </row>
    <row r="578" spans="1:18" ht="13.2" x14ac:dyDescent="0.25">
      <c r="A578" s="5">
        <v>43</v>
      </c>
      <c r="B578" s="203">
        <v>713004</v>
      </c>
      <c r="C578" s="5" t="s">
        <v>599</v>
      </c>
      <c r="D578" s="93"/>
      <c r="E578" s="93">
        <v>1422</v>
      </c>
      <c r="F578" s="93"/>
      <c r="G578" s="98">
        <v>5830</v>
      </c>
      <c r="H578" s="98"/>
      <c r="I578" s="98">
        <v>2306</v>
      </c>
      <c r="J578" s="98"/>
      <c r="K578" s="98"/>
      <c r="L578" s="98"/>
      <c r="M578" s="79">
        <v>0</v>
      </c>
      <c r="N578" s="288">
        <v>15000</v>
      </c>
      <c r="O578" s="79">
        <v>12000</v>
      </c>
      <c r="P578" s="51"/>
      <c r="Q578" s="51"/>
      <c r="R578" s="51"/>
    </row>
    <row r="579" spans="1:18" ht="13.2" x14ac:dyDescent="0.25">
      <c r="A579" s="5">
        <v>43</v>
      </c>
      <c r="B579" s="203">
        <v>714003</v>
      </c>
      <c r="C579" s="5" t="s">
        <v>686</v>
      </c>
      <c r="D579" s="93"/>
      <c r="E579" s="93">
        <v>2803</v>
      </c>
      <c r="F579" s="93"/>
      <c r="G579" s="98"/>
      <c r="H579" s="98"/>
      <c r="I579" s="98">
        <v>0</v>
      </c>
      <c r="J579" s="98"/>
      <c r="K579" s="98"/>
      <c r="L579" s="98">
        <v>3446</v>
      </c>
      <c r="M579" s="79">
        <v>0</v>
      </c>
      <c r="N579" s="288"/>
      <c r="O579" s="79"/>
      <c r="P579" s="51"/>
      <c r="Q579" s="51"/>
      <c r="R579" s="51"/>
    </row>
    <row r="580" spans="1:18" ht="13.2" x14ac:dyDescent="0.25">
      <c r="A580" s="5">
        <v>41</v>
      </c>
      <c r="B580" s="203">
        <v>713001</v>
      </c>
      <c r="C580" s="5" t="s">
        <v>567</v>
      </c>
      <c r="D580" s="93"/>
      <c r="E580" s="93"/>
      <c r="F580" s="93"/>
      <c r="G580" s="98"/>
      <c r="H580" s="98"/>
      <c r="I580" s="98"/>
      <c r="J580" s="98"/>
      <c r="K580" s="98"/>
      <c r="L580" s="98">
        <v>36055</v>
      </c>
      <c r="M580" s="79">
        <v>0</v>
      </c>
      <c r="N580" s="288"/>
      <c r="O580" s="79"/>
      <c r="P580" s="51"/>
      <c r="Q580" s="51"/>
      <c r="R580" s="51"/>
    </row>
    <row r="581" spans="1:18" ht="13.2" x14ac:dyDescent="0.25">
      <c r="A581" s="5">
        <v>41</v>
      </c>
      <c r="B581" s="203">
        <v>713004</v>
      </c>
      <c r="C581" s="5" t="s">
        <v>687</v>
      </c>
      <c r="D581" s="93"/>
      <c r="E581" s="93"/>
      <c r="F581" s="93"/>
      <c r="G581" s="98"/>
      <c r="H581" s="98"/>
      <c r="I581" s="98"/>
      <c r="J581" s="98"/>
      <c r="K581" s="98"/>
      <c r="L581" s="98">
        <v>6894</v>
      </c>
      <c r="M581" s="79">
        <v>0</v>
      </c>
      <c r="N581" s="288"/>
      <c r="O581" s="79"/>
      <c r="P581" s="51"/>
      <c r="Q581" s="51"/>
      <c r="R581" s="51"/>
    </row>
    <row r="582" spans="1:18" ht="13.2" x14ac:dyDescent="0.25">
      <c r="A582" s="5">
        <v>41</v>
      </c>
      <c r="B582" s="203" t="s">
        <v>502</v>
      </c>
      <c r="C582" s="5" t="s">
        <v>600</v>
      </c>
      <c r="D582" s="93"/>
      <c r="E582" s="93"/>
      <c r="F582" s="93"/>
      <c r="G582" s="98"/>
      <c r="H582" s="98"/>
      <c r="I582" s="98"/>
      <c r="J582" s="98"/>
      <c r="K582" s="98"/>
      <c r="L582" s="98"/>
      <c r="M582" s="79">
        <v>0</v>
      </c>
      <c r="N582" s="288">
        <v>4000</v>
      </c>
      <c r="O582" s="79">
        <v>7000</v>
      </c>
      <c r="P582" s="51"/>
      <c r="Q582" s="51"/>
      <c r="R582" s="51"/>
    </row>
    <row r="583" spans="1:18" ht="13.2" x14ac:dyDescent="0.25">
      <c r="A583" s="5">
        <v>41</v>
      </c>
      <c r="B583" s="203">
        <v>713004</v>
      </c>
      <c r="C583" s="5" t="s">
        <v>688</v>
      </c>
      <c r="D583" s="93"/>
      <c r="E583" s="93"/>
      <c r="F583" s="93"/>
      <c r="G583" s="98"/>
      <c r="H583" s="98"/>
      <c r="I583" s="98"/>
      <c r="J583" s="98"/>
      <c r="K583" s="98"/>
      <c r="L583" s="98">
        <v>38400</v>
      </c>
      <c r="M583" s="79">
        <v>0</v>
      </c>
      <c r="N583" s="288"/>
      <c r="O583" s="79"/>
      <c r="P583" s="51"/>
      <c r="Q583" s="51"/>
      <c r="R583" s="51"/>
    </row>
    <row r="584" spans="1:18" ht="13.2" x14ac:dyDescent="0.25">
      <c r="A584" s="5">
        <v>41</v>
      </c>
      <c r="B584" s="203" t="s">
        <v>619</v>
      </c>
      <c r="C584" s="5" t="s">
        <v>632</v>
      </c>
      <c r="D584" s="93"/>
      <c r="E584" s="93">
        <v>14350</v>
      </c>
      <c r="F584" s="93"/>
      <c r="G584" s="98">
        <v>4675</v>
      </c>
      <c r="H584" s="98"/>
      <c r="I584" s="98">
        <v>33216</v>
      </c>
      <c r="J584" s="98"/>
      <c r="K584" s="98"/>
      <c r="L584" s="98"/>
      <c r="M584" s="79">
        <v>0</v>
      </c>
      <c r="N584" s="288"/>
      <c r="O584" s="79"/>
      <c r="P584" s="51">
        <v>240000</v>
      </c>
      <c r="Q584" s="51"/>
      <c r="R584" s="51"/>
    </row>
    <row r="585" spans="1:18" ht="13.2" x14ac:dyDescent="0.25">
      <c r="A585" s="5">
        <v>41</v>
      </c>
      <c r="B585" s="203">
        <v>713002</v>
      </c>
      <c r="C585" s="5" t="s">
        <v>689</v>
      </c>
      <c r="D585" s="93">
        <v>8000</v>
      </c>
      <c r="E585" s="93"/>
      <c r="F585" s="93">
        <v>4774</v>
      </c>
      <c r="G585" s="98"/>
      <c r="H585" s="98">
        <v>9088</v>
      </c>
      <c r="I585" s="98">
        <v>0</v>
      </c>
      <c r="J585" s="98"/>
      <c r="K585" s="98"/>
      <c r="L585" s="98">
        <v>7140</v>
      </c>
      <c r="M585" s="79">
        <v>0</v>
      </c>
      <c r="N585" s="288"/>
      <c r="O585" s="79"/>
      <c r="P585" s="51"/>
      <c r="Q585" s="51"/>
      <c r="R585" s="51"/>
    </row>
    <row r="586" spans="1:18" ht="13.2" x14ac:dyDescent="0.25">
      <c r="A586" s="5">
        <v>41</v>
      </c>
      <c r="B586" s="203">
        <v>711003</v>
      </c>
      <c r="C586" s="5" t="s">
        <v>605</v>
      </c>
      <c r="D586" s="93">
        <v>4885</v>
      </c>
      <c r="E586" s="93"/>
      <c r="F586" s="93"/>
      <c r="G586" s="98"/>
      <c r="H586" s="98"/>
      <c r="I586" s="98"/>
      <c r="J586" s="98"/>
      <c r="K586" s="98"/>
      <c r="L586" s="98">
        <v>0</v>
      </c>
      <c r="M586" s="79">
        <v>0</v>
      </c>
      <c r="N586" s="288">
        <v>2600</v>
      </c>
      <c r="O586" s="79">
        <v>2600</v>
      </c>
      <c r="P586" s="51"/>
      <c r="Q586" s="51"/>
      <c r="R586" s="51"/>
    </row>
    <row r="587" spans="1:18" ht="13.2" x14ac:dyDescent="0.25">
      <c r="A587" s="5">
        <v>41</v>
      </c>
      <c r="B587" s="203" t="s">
        <v>489</v>
      </c>
      <c r="C587" s="5" t="s">
        <v>601</v>
      </c>
      <c r="D587" s="93"/>
      <c r="E587" s="93"/>
      <c r="F587" s="93"/>
      <c r="G587" s="98"/>
      <c r="H587" s="98"/>
      <c r="I587" s="98">
        <v>0</v>
      </c>
      <c r="J587" s="98"/>
      <c r="K587" s="98"/>
      <c r="L587" s="98"/>
      <c r="M587" s="79">
        <v>0</v>
      </c>
      <c r="N587" s="288">
        <v>13000</v>
      </c>
      <c r="O587" s="79">
        <v>13000</v>
      </c>
      <c r="P587" s="51"/>
      <c r="Q587" s="51"/>
      <c r="R587" s="51"/>
    </row>
    <row r="588" spans="1:18" ht="13.2" x14ac:dyDescent="0.25">
      <c r="A588" s="5" t="s">
        <v>327</v>
      </c>
      <c r="B588" s="203">
        <v>713004</v>
      </c>
      <c r="C588" s="5" t="s">
        <v>328</v>
      </c>
      <c r="D588" s="93"/>
      <c r="E588" s="93"/>
      <c r="F588" s="93"/>
      <c r="G588" s="98">
        <v>6504</v>
      </c>
      <c r="H588" s="98"/>
      <c r="I588" s="98">
        <v>4080</v>
      </c>
      <c r="J588" s="98"/>
      <c r="K588" s="98">
        <v>9377</v>
      </c>
      <c r="L588" s="98"/>
      <c r="M588" s="79">
        <v>0</v>
      </c>
      <c r="N588" s="288"/>
      <c r="O588" s="79"/>
      <c r="P588" s="51">
        <v>0</v>
      </c>
      <c r="Q588" s="51"/>
      <c r="R588" s="51"/>
    </row>
    <row r="589" spans="1:18" ht="13.2" x14ac:dyDescent="0.25">
      <c r="A589" s="5">
        <v>41</v>
      </c>
      <c r="B589" s="203" t="s">
        <v>489</v>
      </c>
      <c r="C589" s="5" t="s">
        <v>602</v>
      </c>
      <c r="D589" s="93"/>
      <c r="E589" s="93"/>
      <c r="F589" s="93"/>
      <c r="G589" s="98"/>
      <c r="H589" s="98"/>
      <c r="I589" s="98">
        <v>1985</v>
      </c>
      <c r="J589" s="98"/>
      <c r="K589" s="98"/>
      <c r="L589" s="98"/>
      <c r="M589" s="79">
        <v>0</v>
      </c>
      <c r="N589" s="288">
        <v>12000</v>
      </c>
      <c r="O589" s="79">
        <v>12000</v>
      </c>
      <c r="P589" s="51"/>
      <c r="Q589" s="51"/>
      <c r="R589" s="51"/>
    </row>
    <row r="590" spans="1:18" ht="13.2" x14ac:dyDescent="0.25">
      <c r="A590" s="5">
        <v>41</v>
      </c>
      <c r="B590" s="203" t="s">
        <v>502</v>
      </c>
      <c r="C590" s="5" t="s">
        <v>603</v>
      </c>
      <c r="D590" s="93"/>
      <c r="E590" s="93"/>
      <c r="F590" s="93"/>
      <c r="G590" s="98"/>
      <c r="H590" s="98"/>
      <c r="I590" s="98"/>
      <c r="J590" s="98"/>
      <c r="K590" s="98"/>
      <c r="L590" s="98"/>
      <c r="M590" s="79"/>
      <c r="N590" s="288">
        <v>25000</v>
      </c>
      <c r="O590" s="79">
        <v>25000</v>
      </c>
      <c r="P590" s="51"/>
      <c r="Q590" s="51" t="s">
        <v>617</v>
      </c>
      <c r="R590" s="51"/>
    </row>
    <row r="591" spans="1:18" ht="13.2" x14ac:dyDescent="0.25">
      <c r="A591" s="5">
        <v>41</v>
      </c>
      <c r="B591" s="203" t="s">
        <v>554</v>
      </c>
      <c r="C591" s="5" t="s">
        <v>604</v>
      </c>
      <c r="D591" s="93"/>
      <c r="E591" s="93"/>
      <c r="F591" s="93"/>
      <c r="G591" s="98"/>
      <c r="H591" s="98">
        <v>2130</v>
      </c>
      <c r="I591" s="98"/>
      <c r="J591" s="98">
        <v>2516</v>
      </c>
      <c r="K591" s="98"/>
      <c r="L591" s="98">
        <v>2575</v>
      </c>
      <c r="M591" s="79">
        <v>0</v>
      </c>
      <c r="N591" s="288">
        <v>3000</v>
      </c>
      <c r="O591" s="79">
        <v>3000</v>
      </c>
      <c r="P591" s="51"/>
      <c r="Q591" s="51"/>
      <c r="R591" s="51"/>
    </row>
    <row r="592" spans="1:18" ht="13.2" x14ac:dyDescent="0.25">
      <c r="A592" s="7"/>
      <c r="B592" s="198" t="s">
        <v>140</v>
      </c>
      <c r="C592" s="96" t="s">
        <v>207</v>
      </c>
      <c r="D592" s="130">
        <f>D593</f>
        <v>0</v>
      </c>
      <c r="E592" s="130"/>
      <c r="F592" s="130">
        <f>SUM(F593)</f>
        <v>25000</v>
      </c>
      <c r="G592" s="124"/>
      <c r="H592" s="124">
        <f>SUM(H593:H595)</f>
        <v>99929</v>
      </c>
      <c r="I592" s="124">
        <f>I593+I595</f>
        <v>217721</v>
      </c>
      <c r="J592" s="124">
        <f t="shared" ref="J592:P592" si="405">SUM(J593:J595)</f>
        <v>15000</v>
      </c>
      <c r="K592" s="124">
        <f t="shared" si="405"/>
        <v>3108</v>
      </c>
      <c r="L592" s="124">
        <f t="shared" si="405"/>
        <v>5000</v>
      </c>
      <c r="M592" s="259">
        <f t="shared" si="405"/>
        <v>0</v>
      </c>
      <c r="N592" s="259">
        <f t="shared" si="405"/>
        <v>20000</v>
      </c>
      <c r="O592" s="259">
        <f t="shared" si="405"/>
        <v>20000</v>
      </c>
      <c r="P592" s="110">
        <f t="shared" si="405"/>
        <v>0</v>
      </c>
      <c r="Q592" s="110"/>
      <c r="R592" s="110"/>
    </row>
    <row r="593" spans="1:18" ht="13.2" x14ac:dyDescent="0.25">
      <c r="A593" s="5">
        <v>43</v>
      </c>
      <c r="B593" s="203">
        <v>721001</v>
      </c>
      <c r="C593" s="5" t="s">
        <v>700</v>
      </c>
      <c r="D593" s="93"/>
      <c r="E593" s="93"/>
      <c r="F593" s="93">
        <v>25000</v>
      </c>
      <c r="G593" s="98"/>
      <c r="H593" s="98">
        <v>71975</v>
      </c>
      <c r="I593" s="98">
        <v>55000</v>
      </c>
      <c r="J593" s="98">
        <v>15000</v>
      </c>
      <c r="K593" s="98"/>
      <c r="L593" s="98">
        <v>5000</v>
      </c>
      <c r="M593" s="79">
        <v>0</v>
      </c>
      <c r="N593" s="288">
        <v>20000</v>
      </c>
      <c r="O593" s="79">
        <v>20000</v>
      </c>
      <c r="P593" s="52">
        <v>0</v>
      </c>
      <c r="Q593" s="52">
        <v>0</v>
      </c>
      <c r="R593" s="52">
        <v>0</v>
      </c>
    </row>
    <row r="594" spans="1:18" ht="13.2" x14ac:dyDescent="0.25">
      <c r="A594" s="5">
        <v>41</v>
      </c>
      <c r="B594" s="203">
        <v>723001</v>
      </c>
      <c r="C594" s="5" t="s">
        <v>690</v>
      </c>
      <c r="D594" s="93"/>
      <c r="E594" s="93"/>
      <c r="F594" s="93"/>
      <c r="G594" s="98"/>
      <c r="H594" s="98"/>
      <c r="I594" s="98"/>
      <c r="J594" s="98"/>
      <c r="K594" s="98"/>
      <c r="L594" s="98"/>
      <c r="M594" s="80"/>
      <c r="N594" s="289"/>
      <c r="O594" s="80"/>
      <c r="P594" s="52"/>
      <c r="Q594" s="52"/>
      <c r="R594" s="52"/>
    </row>
    <row r="595" spans="1:18" ht="13.2" x14ac:dyDescent="0.25">
      <c r="A595" s="5" t="s">
        <v>394</v>
      </c>
      <c r="B595" s="203">
        <v>713004</v>
      </c>
      <c r="C595" s="5" t="s">
        <v>463</v>
      </c>
      <c r="D595" s="93"/>
      <c r="E595" s="93"/>
      <c r="F595" s="93"/>
      <c r="G595" s="98"/>
      <c r="H595" s="98">
        <v>27954</v>
      </c>
      <c r="I595" s="98">
        <v>162721</v>
      </c>
      <c r="J595" s="98"/>
      <c r="K595" s="98">
        <v>3108</v>
      </c>
      <c r="L595" s="98"/>
      <c r="M595" s="80"/>
      <c r="N595" s="289"/>
      <c r="O595" s="80"/>
      <c r="P595" s="52"/>
      <c r="Q595" s="52"/>
      <c r="R595" s="52"/>
    </row>
    <row r="596" spans="1:18" ht="13.2" x14ac:dyDescent="0.25">
      <c r="A596" s="7"/>
      <c r="B596" s="198" t="s">
        <v>208</v>
      </c>
      <c r="C596" s="96" t="s">
        <v>209</v>
      </c>
      <c r="D596" s="130">
        <f t="shared" ref="D596:F596" si="406">SUM(D597:D602)</f>
        <v>75446</v>
      </c>
      <c r="E596" s="130">
        <f t="shared" si="406"/>
        <v>32273</v>
      </c>
      <c r="F596" s="130">
        <f t="shared" si="406"/>
        <v>46588</v>
      </c>
      <c r="G596" s="124">
        <f>SUM(G597:G602)</f>
        <v>93587</v>
      </c>
      <c r="H596" s="124">
        <f>SUM(H597:H602)</f>
        <v>73421</v>
      </c>
      <c r="I596" s="124">
        <f t="shared" ref="I596" si="407">SUM(I597:I602)</f>
        <v>160134</v>
      </c>
      <c r="J596" s="124">
        <f t="shared" ref="J596:Q596" si="408">SUM(J597:J602)</f>
        <v>179802</v>
      </c>
      <c r="K596" s="124">
        <f>SUM(K597:K602)</f>
        <v>61669</v>
      </c>
      <c r="L596" s="124">
        <f>SUM(L597:L602)</f>
        <v>31474</v>
      </c>
      <c r="M596" s="61">
        <f>SUM(M597:M602)</f>
        <v>150000</v>
      </c>
      <c r="N596" s="61">
        <f>SUM(N597:N602)</f>
        <v>318000</v>
      </c>
      <c r="O596" s="61">
        <f>SUM(O597:O602)</f>
        <v>253000</v>
      </c>
      <c r="P596" s="61">
        <f t="shared" si="408"/>
        <v>265000</v>
      </c>
      <c r="Q596" s="61">
        <f t="shared" si="408"/>
        <v>400000</v>
      </c>
      <c r="R596" s="61">
        <f t="shared" ref="R596" si="409">SUM(R597:R602)</f>
        <v>600000</v>
      </c>
    </row>
    <row r="597" spans="1:18" ht="13.2" x14ac:dyDescent="0.25">
      <c r="A597" s="5" t="s">
        <v>314</v>
      </c>
      <c r="B597" s="203">
        <v>716</v>
      </c>
      <c r="C597" s="5" t="s">
        <v>210</v>
      </c>
      <c r="D597" s="93">
        <v>75446</v>
      </c>
      <c r="E597" s="93">
        <v>7273</v>
      </c>
      <c r="F597" s="93">
        <v>46588</v>
      </c>
      <c r="G597" s="98">
        <v>37981</v>
      </c>
      <c r="H597" s="98">
        <v>73421</v>
      </c>
      <c r="I597" s="98">
        <v>68257</v>
      </c>
      <c r="J597" s="98">
        <v>59856</v>
      </c>
      <c r="K597" s="98">
        <v>58919</v>
      </c>
      <c r="L597" s="98">
        <v>29724</v>
      </c>
      <c r="M597" s="79">
        <v>150000</v>
      </c>
      <c r="N597" s="288">
        <v>110000</v>
      </c>
      <c r="O597" s="79">
        <v>110000</v>
      </c>
      <c r="P597" s="51">
        <v>100000</v>
      </c>
      <c r="Q597" s="367">
        <v>100000</v>
      </c>
      <c r="R597" s="367">
        <v>100000</v>
      </c>
    </row>
    <row r="598" spans="1:18" ht="13.2" x14ac:dyDescent="0.25">
      <c r="A598" s="5">
        <v>41</v>
      </c>
      <c r="B598" s="203">
        <v>716</v>
      </c>
      <c r="C598" s="5" t="s">
        <v>606</v>
      </c>
      <c r="D598" s="93"/>
      <c r="E598" s="93"/>
      <c r="F598" s="93"/>
      <c r="G598" s="98"/>
      <c r="H598" s="98"/>
      <c r="I598" s="98">
        <v>68317</v>
      </c>
      <c r="J598" s="98"/>
      <c r="K598" s="98"/>
      <c r="L598" s="98"/>
      <c r="M598" s="79"/>
      <c r="N598" s="288">
        <v>140000</v>
      </c>
      <c r="O598" s="79">
        <v>100000</v>
      </c>
      <c r="P598" s="51">
        <v>100000</v>
      </c>
      <c r="Q598" s="51"/>
      <c r="R598" s="51"/>
    </row>
    <row r="599" spans="1:18" ht="13.2" x14ac:dyDescent="0.25">
      <c r="A599" s="5">
        <v>41</v>
      </c>
      <c r="B599" s="203">
        <v>711005</v>
      </c>
      <c r="C599" s="42" t="s">
        <v>387</v>
      </c>
      <c r="D599" s="93"/>
      <c r="E599" s="93"/>
      <c r="F599" s="93"/>
      <c r="G599" s="98"/>
      <c r="H599" s="98"/>
      <c r="I599" s="98">
        <v>23560</v>
      </c>
      <c r="J599" s="98">
        <v>8263</v>
      </c>
      <c r="K599" s="98">
        <v>2750</v>
      </c>
      <c r="L599" s="98">
        <v>1750</v>
      </c>
      <c r="M599" s="80"/>
      <c r="N599" s="288">
        <v>3000</v>
      </c>
      <c r="O599" s="79">
        <v>3000</v>
      </c>
      <c r="P599" s="52"/>
      <c r="Q599" s="52"/>
      <c r="R599" s="52"/>
    </row>
    <row r="600" spans="1:18" ht="13.2" x14ac:dyDescent="0.25">
      <c r="A600" s="5">
        <v>111</v>
      </c>
      <c r="B600" s="203">
        <v>716</v>
      </c>
      <c r="C600" s="5" t="s">
        <v>691</v>
      </c>
      <c r="D600" s="93"/>
      <c r="E600" s="93"/>
      <c r="F600" s="93"/>
      <c r="G600" s="98">
        <v>3036</v>
      </c>
      <c r="H600" s="98">
        <v>0</v>
      </c>
      <c r="I600" s="98"/>
      <c r="J600" s="98">
        <v>111683</v>
      </c>
      <c r="K600" s="98"/>
      <c r="L600" s="98"/>
      <c r="M600" s="80"/>
      <c r="N600" s="288">
        <v>65000</v>
      </c>
      <c r="O600" s="79">
        <v>40000</v>
      </c>
      <c r="P600" s="51">
        <v>65000</v>
      </c>
      <c r="Q600" s="52"/>
      <c r="R600" s="52"/>
    </row>
    <row r="601" spans="1:18" ht="13.2" x14ac:dyDescent="0.25">
      <c r="A601" s="5">
        <v>46</v>
      </c>
      <c r="B601" s="203">
        <v>716</v>
      </c>
      <c r="C601" s="5" t="s">
        <v>405</v>
      </c>
      <c r="D601" s="93"/>
      <c r="E601" s="93"/>
      <c r="F601" s="93"/>
      <c r="G601" s="98"/>
      <c r="H601" s="98"/>
      <c r="I601" s="98"/>
      <c r="J601" s="98"/>
      <c r="K601" s="98"/>
      <c r="L601" s="98"/>
      <c r="M601" s="79"/>
      <c r="N601" s="288"/>
      <c r="O601" s="79"/>
      <c r="P601" s="51">
        <v>0</v>
      </c>
      <c r="Q601" s="51">
        <v>0</v>
      </c>
      <c r="R601" s="51">
        <v>0</v>
      </c>
    </row>
    <row r="602" spans="1:18" ht="13.2" x14ac:dyDescent="0.25">
      <c r="A602" s="5">
        <v>111</v>
      </c>
      <c r="B602" s="203" t="s">
        <v>476</v>
      </c>
      <c r="C602" s="5" t="s">
        <v>627</v>
      </c>
      <c r="D602" s="100"/>
      <c r="E602" s="93">
        <v>25000</v>
      </c>
      <c r="F602" s="93"/>
      <c r="G602" s="98">
        <v>52570</v>
      </c>
      <c r="H602" s="98">
        <v>0</v>
      </c>
      <c r="I602" s="98"/>
      <c r="J602" s="98"/>
      <c r="K602" s="98"/>
      <c r="L602" s="98"/>
      <c r="M602" s="80"/>
      <c r="N602" s="289"/>
      <c r="O602" s="80"/>
      <c r="P602" s="52"/>
      <c r="Q602" s="367">
        <v>300000</v>
      </c>
      <c r="R602" s="367">
        <v>500000</v>
      </c>
    </row>
    <row r="603" spans="1:18" ht="13.2" x14ac:dyDescent="0.25">
      <c r="A603" s="7">
        <v>43</v>
      </c>
      <c r="B603" s="198" t="s">
        <v>142</v>
      </c>
      <c r="C603" s="96" t="s">
        <v>212</v>
      </c>
      <c r="D603" s="130">
        <f t="shared" ref="D603:O603" si="410">SUM(D604:D608)</f>
        <v>45688</v>
      </c>
      <c r="E603" s="130">
        <f t="shared" si="410"/>
        <v>0</v>
      </c>
      <c r="F603" s="130">
        <f t="shared" si="410"/>
        <v>103985</v>
      </c>
      <c r="G603" s="124">
        <f t="shared" si="410"/>
        <v>25329</v>
      </c>
      <c r="H603" s="124">
        <f t="shared" si="410"/>
        <v>0</v>
      </c>
      <c r="I603" s="124">
        <f t="shared" si="410"/>
        <v>107844</v>
      </c>
      <c r="J603" s="124">
        <f t="shared" si="410"/>
        <v>181853</v>
      </c>
      <c r="K603" s="124">
        <f t="shared" si="410"/>
        <v>139851</v>
      </c>
      <c r="L603" s="124">
        <f t="shared" si="410"/>
        <v>0</v>
      </c>
      <c r="M603" s="311">
        <f t="shared" si="410"/>
        <v>0</v>
      </c>
      <c r="N603" s="348">
        <f t="shared" si="410"/>
        <v>150000</v>
      </c>
      <c r="O603" s="311">
        <f t="shared" si="410"/>
        <v>150000</v>
      </c>
      <c r="P603" s="110"/>
      <c r="Q603" s="110"/>
      <c r="R603" s="110"/>
    </row>
    <row r="604" spans="1:18" ht="13.2" x14ac:dyDescent="0.25">
      <c r="A604" s="42">
        <v>43</v>
      </c>
      <c r="B604" s="229">
        <v>717001</v>
      </c>
      <c r="C604" s="42" t="s">
        <v>386</v>
      </c>
      <c r="D604" s="100">
        <v>45688</v>
      </c>
      <c r="E604" s="120">
        <v>0</v>
      </c>
      <c r="F604" s="93"/>
      <c r="G604" s="98"/>
      <c r="H604" s="98"/>
      <c r="I604" s="98">
        <v>107844</v>
      </c>
      <c r="J604" s="98">
        <v>52650</v>
      </c>
      <c r="K604" s="98"/>
      <c r="L604" s="98">
        <v>0</v>
      </c>
      <c r="M604" s="83">
        <v>0</v>
      </c>
      <c r="N604" s="288"/>
      <c r="O604" s="83"/>
      <c r="P604" s="52"/>
      <c r="Q604" s="52"/>
      <c r="R604" s="52"/>
    </row>
    <row r="605" spans="1:18" ht="13.2" x14ac:dyDescent="0.25">
      <c r="A605" s="5">
        <v>43</v>
      </c>
      <c r="B605" s="203">
        <v>717002</v>
      </c>
      <c r="C605" s="5" t="s">
        <v>692</v>
      </c>
      <c r="D605" s="100"/>
      <c r="E605" s="120">
        <v>0</v>
      </c>
      <c r="F605" s="93"/>
      <c r="G605" s="98"/>
      <c r="H605" s="98"/>
      <c r="I605" s="101"/>
      <c r="J605" s="98">
        <v>129203</v>
      </c>
      <c r="K605" s="98">
        <v>74111</v>
      </c>
      <c r="L605" s="98">
        <v>0</v>
      </c>
      <c r="M605" s="83">
        <v>0</v>
      </c>
      <c r="N605" s="288">
        <v>150000</v>
      </c>
      <c r="O605" s="79">
        <v>150000</v>
      </c>
      <c r="P605" s="52"/>
      <c r="Q605" s="52"/>
      <c r="R605" s="52"/>
    </row>
    <row r="606" spans="1:18" ht="13.2" x14ac:dyDescent="0.25">
      <c r="A606" s="5">
        <v>43</v>
      </c>
      <c r="B606" s="203">
        <v>717002</v>
      </c>
      <c r="C606" s="5" t="s">
        <v>545</v>
      </c>
      <c r="D606" s="100"/>
      <c r="E606" s="120">
        <v>0</v>
      </c>
      <c r="F606" s="93">
        <v>10877</v>
      </c>
      <c r="G606" s="98"/>
      <c r="H606" s="98"/>
      <c r="I606" s="101"/>
      <c r="J606" s="98"/>
      <c r="K606" s="98">
        <v>12000</v>
      </c>
      <c r="L606" s="98">
        <v>0</v>
      </c>
      <c r="M606" s="83">
        <v>0</v>
      </c>
      <c r="N606" s="291"/>
      <c r="O606" s="83"/>
      <c r="P606" s="52"/>
      <c r="Q606" s="52"/>
      <c r="R606" s="52"/>
    </row>
    <row r="607" spans="1:18" ht="13.2" x14ac:dyDescent="0.25">
      <c r="A607" s="5">
        <v>43</v>
      </c>
      <c r="B607" s="203">
        <v>717002</v>
      </c>
      <c r="C607" s="5" t="s">
        <v>353</v>
      </c>
      <c r="D607" s="100"/>
      <c r="E607" s="120">
        <v>0</v>
      </c>
      <c r="F607" s="93">
        <v>19133</v>
      </c>
      <c r="G607" s="98"/>
      <c r="H607" s="98"/>
      <c r="I607" s="101"/>
      <c r="J607" s="98"/>
      <c r="K607" s="98">
        <v>53740</v>
      </c>
      <c r="L607" s="98">
        <v>0</v>
      </c>
      <c r="M607" s="83">
        <v>0</v>
      </c>
      <c r="N607" s="291"/>
      <c r="O607" s="83"/>
      <c r="P607" s="52"/>
      <c r="Q607" s="52"/>
      <c r="R607" s="52"/>
    </row>
    <row r="608" spans="1:18" ht="13.2" x14ac:dyDescent="0.25">
      <c r="A608" s="5">
        <v>43</v>
      </c>
      <c r="B608" s="203">
        <v>717002</v>
      </c>
      <c r="C608" s="5" t="s">
        <v>311</v>
      </c>
      <c r="D608" s="100"/>
      <c r="E608" s="120">
        <v>0</v>
      </c>
      <c r="F608" s="93">
        <v>73975</v>
      </c>
      <c r="G608" s="98">
        <v>25329</v>
      </c>
      <c r="H608" s="98"/>
      <c r="I608" s="101"/>
      <c r="J608" s="101"/>
      <c r="K608" s="101"/>
      <c r="L608" s="98">
        <v>0</v>
      </c>
      <c r="M608" s="83">
        <v>0</v>
      </c>
      <c r="N608" s="291"/>
      <c r="O608" s="83"/>
      <c r="P608" s="52"/>
      <c r="Q608" s="52"/>
      <c r="R608" s="52"/>
    </row>
    <row r="609" spans="1:18" ht="13.2" x14ac:dyDescent="0.25">
      <c r="A609" s="7">
        <v>43</v>
      </c>
      <c r="B609" s="198" t="s">
        <v>152</v>
      </c>
      <c r="C609" s="96" t="s">
        <v>211</v>
      </c>
      <c r="D609" s="130">
        <f>SUM(D610:D643)</f>
        <v>281086</v>
      </c>
      <c r="E609" s="130">
        <f>SUM(E610:E643)</f>
        <v>601800</v>
      </c>
      <c r="F609" s="130">
        <f>SUM(F610:F645)</f>
        <v>25816</v>
      </c>
      <c r="G609" s="124">
        <f>SUM(G610:G645)</f>
        <v>62692</v>
      </c>
      <c r="H609" s="124">
        <f>SUM(H610:H645)</f>
        <v>54524</v>
      </c>
      <c r="I609" s="124">
        <f>SUM(I610:I643)</f>
        <v>150866</v>
      </c>
      <c r="J609" s="124">
        <f t="shared" ref="J609:Q609" si="411">SUM(J610:J645)</f>
        <v>1345369</v>
      </c>
      <c r="K609" s="124">
        <f>SUM(K610:K645)</f>
        <v>1660365</v>
      </c>
      <c r="L609" s="124">
        <f>SUM(L610:L645)</f>
        <v>4483881</v>
      </c>
      <c r="M609" s="143">
        <f>SUM(M610:M645)</f>
        <v>150000</v>
      </c>
      <c r="N609" s="143">
        <f>SUM(N610:N645)</f>
        <v>248500</v>
      </c>
      <c r="O609" s="143">
        <f>SUM(O610:O645)</f>
        <v>98500</v>
      </c>
      <c r="P609" s="61">
        <f t="shared" si="411"/>
        <v>1775000</v>
      </c>
      <c r="Q609" s="143">
        <f t="shared" si="411"/>
        <v>0</v>
      </c>
      <c r="R609" s="143">
        <f t="shared" ref="R609" si="412">SUM(R610:R645)</f>
        <v>0</v>
      </c>
    </row>
    <row r="610" spans="1:18" ht="13.2" x14ac:dyDescent="0.25">
      <c r="A610" s="43">
        <v>43</v>
      </c>
      <c r="B610" s="230" t="s">
        <v>475</v>
      </c>
      <c r="C610" s="43" t="s">
        <v>615</v>
      </c>
      <c r="D610" s="120"/>
      <c r="E610" s="120"/>
      <c r="F610" s="120">
        <v>4</v>
      </c>
      <c r="G610" s="142"/>
      <c r="H610" s="142"/>
      <c r="I610" s="98"/>
      <c r="J610" s="98">
        <v>253407</v>
      </c>
      <c r="K610" s="98"/>
      <c r="L610" s="98"/>
      <c r="M610" s="79">
        <v>150000</v>
      </c>
      <c r="N610" s="288">
        <v>150000</v>
      </c>
      <c r="O610" s="79">
        <v>0</v>
      </c>
      <c r="P610" s="268">
        <v>75000</v>
      </c>
      <c r="Q610" s="55">
        <v>0</v>
      </c>
      <c r="R610" s="55">
        <v>0</v>
      </c>
    </row>
    <row r="611" spans="1:18" ht="13.2" x14ac:dyDescent="0.25">
      <c r="A611" s="43">
        <v>41</v>
      </c>
      <c r="B611" s="230">
        <v>717001</v>
      </c>
      <c r="C611" s="43" t="s">
        <v>607</v>
      </c>
      <c r="D611" s="120"/>
      <c r="E611" s="120"/>
      <c r="F611" s="120"/>
      <c r="G611" s="142"/>
      <c r="H611" s="142"/>
      <c r="I611" s="98"/>
      <c r="J611" s="98">
        <v>77937</v>
      </c>
      <c r="K611" s="98"/>
      <c r="L611" s="98"/>
      <c r="M611" s="83">
        <v>0</v>
      </c>
      <c r="N611" s="288">
        <v>30000</v>
      </c>
      <c r="O611" s="79">
        <v>30000</v>
      </c>
      <c r="P611" s="55"/>
      <c r="Q611" s="55"/>
      <c r="R611" s="55"/>
    </row>
    <row r="612" spans="1:18" ht="13.2" x14ac:dyDescent="0.25">
      <c r="A612" s="43">
        <v>41</v>
      </c>
      <c r="B612" s="230" t="s">
        <v>475</v>
      </c>
      <c r="C612" s="43" t="s">
        <v>608</v>
      </c>
      <c r="D612" s="98"/>
      <c r="E612" s="98">
        <v>250000</v>
      </c>
      <c r="F612" s="98"/>
      <c r="G612" s="98"/>
      <c r="H612" s="98">
        <v>10000</v>
      </c>
      <c r="I612" s="142"/>
      <c r="J612" s="98">
        <v>79416</v>
      </c>
      <c r="K612" s="98"/>
      <c r="L612" s="98"/>
      <c r="M612" s="83">
        <v>0</v>
      </c>
      <c r="N612" s="288">
        <v>15000</v>
      </c>
      <c r="O612" s="79">
        <v>15000</v>
      </c>
      <c r="P612" s="55"/>
      <c r="Q612" s="55"/>
      <c r="R612" s="55"/>
    </row>
    <row r="613" spans="1:18" ht="13.2" x14ac:dyDescent="0.25">
      <c r="A613" s="43">
        <v>111</v>
      </c>
      <c r="B613" s="230" t="s">
        <v>489</v>
      </c>
      <c r="C613" s="43" t="s">
        <v>568</v>
      </c>
      <c r="D613" s="98"/>
      <c r="E613" s="98"/>
      <c r="F613" s="98"/>
      <c r="G613" s="98"/>
      <c r="H613" s="98"/>
      <c r="I613" s="142"/>
      <c r="J613" s="98"/>
      <c r="K613" s="98"/>
      <c r="L613" s="98">
        <v>51410</v>
      </c>
      <c r="M613" s="83"/>
      <c r="N613" s="291"/>
      <c r="O613" s="83"/>
      <c r="P613" s="55"/>
      <c r="Q613" s="55"/>
      <c r="R613" s="55"/>
    </row>
    <row r="614" spans="1:18" ht="13.2" x14ac:dyDescent="0.25">
      <c r="A614" s="43">
        <v>111</v>
      </c>
      <c r="B614" s="230" t="s">
        <v>502</v>
      </c>
      <c r="C614" s="43" t="s">
        <v>569</v>
      </c>
      <c r="D614" s="98"/>
      <c r="E614" s="98"/>
      <c r="F614" s="98"/>
      <c r="G614" s="98"/>
      <c r="H614" s="98"/>
      <c r="I614" s="142"/>
      <c r="J614" s="98"/>
      <c r="K614" s="98"/>
      <c r="L614" s="98">
        <v>78023</v>
      </c>
      <c r="M614" s="83"/>
      <c r="N614" s="291"/>
      <c r="O614" s="83"/>
      <c r="P614" s="55"/>
      <c r="Q614" s="55"/>
      <c r="R614" s="55"/>
    </row>
    <row r="615" spans="1:18" ht="13.2" x14ac:dyDescent="0.25">
      <c r="A615" s="43">
        <v>111</v>
      </c>
      <c r="B615" s="230" t="s">
        <v>575</v>
      </c>
      <c r="C615" s="43" t="s">
        <v>570</v>
      </c>
      <c r="D615" s="98"/>
      <c r="E615" s="98"/>
      <c r="F615" s="98"/>
      <c r="G615" s="98"/>
      <c r="H615" s="98"/>
      <c r="I615" s="142"/>
      <c r="J615" s="98"/>
      <c r="K615" s="98"/>
      <c r="L615" s="98">
        <v>7680</v>
      </c>
      <c r="M615" s="83"/>
      <c r="N615" s="288">
        <v>10000</v>
      </c>
      <c r="O615" s="79">
        <v>10000</v>
      </c>
      <c r="P615" s="55"/>
      <c r="Q615" s="55"/>
      <c r="R615" s="55"/>
    </row>
    <row r="616" spans="1:18" ht="13.2" x14ac:dyDescent="0.25">
      <c r="A616" s="43">
        <v>111</v>
      </c>
      <c r="B616" s="230" t="s">
        <v>502</v>
      </c>
      <c r="C616" s="43" t="s">
        <v>571</v>
      </c>
      <c r="D616" s="98"/>
      <c r="E616" s="98"/>
      <c r="F616" s="98"/>
      <c r="G616" s="98"/>
      <c r="H616" s="98"/>
      <c r="I616" s="142"/>
      <c r="J616" s="98"/>
      <c r="K616" s="98"/>
      <c r="L616" s="98">
        <v>27796</v>
      </c>
      <c r="M616" s="83"/>
      <c r="N616" s="291"/>
      <c r="O616" s="83"/>
      <c r="P616" s="55"/>
      <c r="Q616" s="55"/>
      <c r="R616" s="55"/>
    </row>
    <row r="617" spans="1:18" ht="13.2" x14ac:dyDescent="0.25">
      <c r="A617" s="43">
        <v>111</v>
      </c>
      <c r="B617" s="230" t="s">
        <v>575</v>
      </c>
      <c r="C617" s="43" t="s">
        <v>572</v>
      </c>
      <c r="D617" s="98"/>
      <c r="E617" s="98"/>
      <c r="F617" s="98"/>
      <c r="G617" s="98"/>
      <c r="H617" s="98"/>
      <c r="I617" s="142"/>
      <c r="J617" s="98"/>
      <c r="K617" s="98"/>
      <c r="L617" s="98">
        <v>3840</v>
      </c>
      <c r="M617" s="83"/>
      <c r="N617" s="291"/>
      <c r="O617" s="83"/>
      <c r="P617" s="55"/>
      <c r="Q617" s="55"/>
      <c r="R617" s="55"/>
    </row>
    <row r="618" spans="1:18" ht="13.2" x14ac:dyDescent="0.25">
      <c r="A618" s="43">
        <v>111</v>
      </c>
      <c r="B618" s="230" t="s">
        <v>489</v>
      </c>
      <c r="C618" s="43" t="s">
        <v>573</v>
      </c>
      <c r="D618" s="98"/>
      <c r="E618" s="98"/>
      <c r="F618" s="98"/>
      <c r="G618" s="98"/>
      <c r="H618" s="98"/>
      <c r="I618" s="142"/>
      <c r="J618" s="98"/>
      <c r="K618" s="98"/>
      <c r="L618" s="98">
        <v>91230</v>
      </c>
      <c r="M618" s="83"/>
      <c r="N618" s="291"/>
      <c r="O618" s="83"/>
      <c r="P618" s="55"/>
      <c r="Q618" s="55"/>
      <c r="R618" s="55"/>
    </row>
    <row r="619" spans="1:18" ht="13.2" x14ac:dyDescent="0.25">
      <c r="A619" s="43">
        <v>111</v>
      </c>
      <c r="B619" s="230" t="s">
        <v>575</v>
      </c>
      <c r="C619" s="43" t="s">
        <v>574</v>
      </c>
      <c r="D619" s="98"/>
      <c r="E619" s="98"/>
      <c r="F619" s="98"/>
      <c r="G619" s="98"/>
      <c r="H619" s="98"/>
      <c r="I619" s="142"/>
      <c r="J619" s="98"/>
      <c r="K619" s="98"/>
      <c r="L619" s="98">
        <v>44454</v>
      </c>
      <c r="M619" s="83"/>
      <c r="N619" s="291"/>
      <c r="O619" s="83"/>
      <c r="P619" s="55"/>
      <c r="Q619" s="55"/>
      <c r="R619" s="55"/>
    </row>
    <row r="620" spans="1:18" ht="13.2" x14ac:dyDescent="0.25">
      <c r="A620" s="5">
        <v>41</v>
      </c>
      <c r="B620" s="203" t="s">
        <v>685</v>
      </c>
      <c r="C620" s="5" t="s">
        <v>633</v>
      </c>
      <c r="D620" s="93"/>
      <c r="E620" s="93"/>
      <c r="F620" s="93"/>
      <c r="G620" s="98"/>
      <c r="H620" s="98">
        <v>28145</v>
      </c>
      <c r="I620" s="98"/>
      <c r="J620" s="98"/>
      <c r="K620" s="98"/>
      <c r="L620" s="98"/>
      <c r="M620" s="79">
        <v>0</v>
      </c>
      <c r="N620" s="288"/>
      <c r="O620" s="79"/>
      <c r="P620" s="51">
        <v>150000</v>
      </c>
      <c r="Q620" s="51"/>
      <c r="R620" s="51"/>
    </row>
    <row r="621" spans="1:18" ht="13.2" x14ac:dyDescent="0.25">
      <c r="A621" s="43">
        <v>111</v>
      </c>
      <c r="B621" s="230" t="s">
        <v>476</v>
      </c>
      <c r="C621" s="43" t="s">
        <v>634</v>
      </c>
      <c r="D621" s="98"/>
      <c r="E621" s="98">
        <v>155246</v>
      </c>
      <c r="F621" s="98"/>
      <c r="G621" s="98"/>
      <c r="H621" s="98">
        <v>6576</v>
      </c>
      <c r="I621" s="98"/>
      <c r="J621" s="98"/>
      <c r="K621" s="98"/>
      <c r="L621" s="98"/>
      <c r="M621" s="83">
        <v>0</v>
      </c>
      <c r="N621" s="291"/>
      <c r="O621" s="83"/>
      <c r="P621" s="51">
        <v>1550000</v>
      </c>
      <c r="Q621" s="55"/>
      <c r="R621" s="55"/>
    </row>
    <row r="622" spans="1:18" ht="13.2" x14ac:dyDescent="0.25">
      <c r="A622" s="43">
        <v>41</v>
      </c>
      <c r="B622" s="230" t="s">
        <v>476</v>
      </c>
      <c r="C622" s="43" t="s">
        <v>527</v>
      </c>
      <c r="D622" s="98"/>
      <c r="E622" s="98"/>
      <c r="F622" s="98"/>
      <c r="G622" s="98"/>
      <c r="H622" s="98"/>
      <c r="I622" s="98"/>
      <c r="J622" s="98"/>
      <c r="K622" s="98"/>
      <c r="L622" s="98"/>
      <c r="M622" s="83">
        <v>0</v>
      </c>
      <c r="N622" s="291"/>
      <c r="O622" s="83"/>
      <c r="P622" s="55"/>
      <c r="Q622" s="55"/>
      <c r="R622" s="55"/>
    </row>
    <row r="623" spans="1:18" ht="13.2" x14ac:dyDescent="0.25">
      <c r="A623" s="43">
        <v>41</v>
      </c>
      <c r="B623" s="230" t="s">
        <v>476</v>
      </c>
      <c r="C623" s="43" t="s">
        <v>514</v>
      </c>
      <c r="D623" s="98"/>
      <c r="E623" s="98"/>
      <c r="F623" s="98"/>
      <c r="G623" s="98"/>
      <c r="H623" s="98"/>
      <c r="I623" s="98"/>
      <c r="J623" s="98"/>
      <c r="K623" s="98"/>
      <c r="L623" s="98"/>
      <c r="M623" s="83">
        <v>0</v>
      </c>
      <c r="N623" s="291"/>
      <c r="O623" s="83"/>
      <c r="P623" s="55"/>
      <c r="Q623" s="55"/>
      <c r="R623" s="55"/>
    </row>
    <row r="624" spans="1:18" ht="13.2" x14ac:dyDescent="0.25">
      <c r="A624" s="43">
        <v>111</v>
      </c>
      <c r="B624" s="230">
        <v>717001</v>
      </c>
      <c r="C624" s="43" t="s">
        <v>528</v>
      </c>
      <c r="D624" s="98"/>
      <c r="E624" s="98">
        <v>1249</v>
      </c>
      <c r="F624" s="98"/>
      <c r="G624" s="98"/>
      <c r="H624" s="98"/>
      <c r="I624" s="98"/>
      <c r="J624" s="98"/>
      <c r="K624" s="98"/>
      <c r="L624" s="98">
        <v>1716041</v>
      </c>
      <c r="M624" s="83">
        <v>0</v>
      </c>
      <c r="N624" s="291"/>
      <c r="O624" s="83"/>
      <c r="P624" s="51">
        <v>0</v>
      </c>
      <c r="Q624" s="51">
        <v>0</v>
      </c>
      <c r="R624" s="51">
        <v>0</v>
      </c>
    </row>
    <row r="625" spans="1:18" ht="13.2" x14ac:dyDescent="0.25">
      <c r="A625" s="43">
        <v>41</v>
      </c>
      <c r="B625" s="230" t="s">
        <v>476</v>
      </c>
      <c r="C625" s="43" t="s">
        <v>576</v>
      </c>
      <c r="D625" s="98"/>
      <c r="E625" s="98"/>
      <c r="F625" s="98"/>
      <c r="G625" s="98"/>
      <c r="H625" s="98"/>
      <c r="I625" s="98"/>
      <c r="J625" s="98"/>
      <c r="K625" s="98"/>
      <c r="L625" s="98">
        <v>126842</v>
      </c>
      <c r="M625" s="83"/>
      <c r="N625" s="291"/>
      <c r="O625" s="83"/>
      <c r="P625" s="51"/>
      <c r="Q625" s="51"/>
      <c r="R625" s="51"/>
    </row>
    <row r="626" spans="1:18" ht="13.2" x14ac:dyDescent="0.25">
      <c r="A626" s="43">
        <v>52</v>
      </c>
      <c r="B626" s="230">
        <v>717002</v>
      </c>
      <c r="C626" s="43" t="s">
        <v>534</v>
      </c>
      <c r="D626" s="98">
        <v>2741</v>
      </c>
      <c r="E626" s="98">
        <v>59555</v>
      </c>
      <c r="F626" s="98"/>
      <c r="G626" s="98"/>
      <c r="H626" s="98"/>
      <c r="I626" s="98">
        <v>0</v>
      </c>
      <c r="J626" s="98">
        <v>753882</v>
      </c>
      <c r="K626" s="98">
        <v>939800</v>
      </c>
      <c r="L626" s="98">
        <v>1044221</v>
      </c>
      <c r="M626" s="83">
        <v>0</v>
      </c>
      <c r="N626" s="291"/>
      <c r="O626" s="83"/>
      <c r="P626" s="51">
        <v>0</v>
      </c>
      <c r="Q626" s="51">
        <v>0</v>
      </c>
      <c r="R626" s="51">
        <v>0</v>
      </c>
    </row>
    <row r="627" spans="1:18" ht="13.2" x14ac:dyDescent="0.25">
      <c r="A627" s="43">
        <v>41</v>
      </c>
      <c r="B627" s="230" t="s">
        <v>475</v>
      </c>
      <c r="C627" s="43" t="s">
        <v>533</v>
      </c>
      <c r="D627" s="98">
        <v>101345</v>
      </c>
      <c r="E627" s="98">
        <v>25732</v>
      </c>
      <c r="F627" s="98"/>
      <c r="G627" s="98"/>
      <c r="H627" s="98"/>
      <c r="I627" s="98"/>
      <c r="J627" s="98">
        <v>2898</v>
      </c>
      <c r="K627" s="98"/>
      <c r="L627" s="98">
        <v>154050</v>
      </c>
      <c r="M627" s="83">
        <v>0</v>
      </c>
      <c r="N627" s="291"/>
      <c r="O627" s="83"/>
      <c r="P627" s="52"/>
      <c r="Q627" s="52"/>
      <c r="R627" s="52"/>
    </row>
    <row r="628" spans="1:18" ht="13.2" x14ac:dyDescent="0.25">
      <c r="A628" s="43">
        <v>41</v>
      </c>
      <c r="B628" s="230" t="s">
        <v>475</v>
      </c>
      <c r="C628" s="43" t="s">
        <v>488</v>
      </c>
      <c r="D628" s="98"/>
      <c r="E628" s="98"/>
      <c r="F628" s="98"/>
      <c r="G628" s="98"/>
      <c r="H628" s="98"/>
      <c r="I628" s="98"/>
      <c r="J628" s="98"/>
      <c r="K628" s="98">
        <v>381644</v>
      </c>
      <c r="L628" s="98">
        <v>243268</v>
      </c>
      <c r="M628" s="83">
        <v>0</v>
      </c>
      <c r="N628" s="291"/>
      <c r="O628" s="83"/>
      <c r="P628" s="52"/>
      <c r="Q628" s="52"/>
      <c r="R628" s="52"/>
    </row>
    <row r="629" spans="1:18" ht="13.2" x14ac:dyDescent="0.25">
      <c r="A629" s="43">
        <v>41</v>
      </c>
      <c r="B629" s="230" t="s">
        <v>556</v>
      </c>
      <c r="C629" s="43" t="s">
        <v>693</v>
      </c>
      <c r="D629" s="98"/>
      <c r="E629" s="98">
        <v>17293</v>
      </c>
      <c r="F629" s="98"/>
      <c r="G629" s="98"/>
      <c r="H629" s="98"/>
      <c r="I629" s="98">
        <v>2400</v>
      </c>
      <c r="J629" s="98"/>
      <c r="K629" s="98"/>
      <c r="L629" s="98">
        <v>84901</v>
      </c>
      <c r="M629" s="83">
        <v>0</v>
      </c>
      <c r="N629" s="291"/>
      <c r="O629" s="83"/>
      <c r="P629" s="52"/>
      <c r="Q629" s="52"/>
      <c r="R629" s="52"/>
    </row>
    <row r="630" spans="1:18" ht="13.2" x14ac:dyDescent="0.25">
      <c r="A630" s="43">
        <v>41</v>
      </c>
      <c r="B630" s="230" t="s">
        <v>490</v>
      </c>
      <c r="C630" s="43" t="s">
        <v>491</v>
      </c>
      <c r="D630" s="98"/>
      <c r="E630" s="98"/>
      <c r="F630" s="98"/>
      <c r="G630" s="98"/>
      <c r="H630" s="98"/>
      <c r="I630" s="98"/>
      <c r="J630" s="98">
        <v>15</v>
      </c>
      <c r="K630" s="98"/>
      <c r="L630" s="98">
        <v>1</v>
      </c>
      <c r="M630" s="83">
        <v>0</v>
      </c>
      <c r="N630" s="291">
        <v>13500</v>
      </c>
      <c r="O630" s="79">
        <v>13500</v>
      </c>
      <c r="P630" s="52"/>
      <c r="Q630" s="52"/>
      <c r="R630" s="52"/>
    </row>
    <row r="631" spans="1:18" ht="13.2" x14ac:dyDescent="0.25">
      <c r="A631" s="5">
        <v>46</v>
      </c>
      <c r="B631" s="203">
        <v>711001</v>
      </c>
      <c r="C631" s="5" t="s">
        <v>401</v>
      </c>
      <c r="D631" s="98"/>
      <c r="E631" s="98">
        <v>5981</v>
      </c>
      <c r="F631" s="98"/>
      <c r="G631" s="98"/>
      <c r="H631" s="98"/>
      <c r="I631" s="98">
        <v>94800</v>
      </c>
      <c r="J631" s="98">
        <v>71100</v>
      </c>
      <c r="K631" s="98">
        <v>71107</v>
      </c>
      <c r="L631" s="98"/>
      <c r="M631" s="83">
        <v>0</v>
      </c>
      <c r="N631" s="291"/>
      <c r="O631" s="83"/>
      <c r="P631" s="52"/>
      <c r="Q631" s="52"/>
      <c r="R631" s="52"/>
    </row>
    <row r="632" spans="1:18" ht="13.2" x14ac:dyDescent="0.25">
      <c r="A632" s="5">
        <v>41</v>
      </c>
      <c r="B632" s="203">
        <v>717002</v>
      </c>
      <c r="C632" s="5" t="s">
        <v>402</v>
      </c>
      <c r="D632" s="98">
        <v>150000</v>
      </c>
      <c r="E632" s="98"/>
      <c r="F632" s="98"/>
      <c r="G632" s="98"/>
      <c r="H632" s="98"/>
      <c r="I632" s="98">
        <v>53666</v>
      </c>
      <c r="J632" s="98">
        <v>49665</v>
      </c>
      <c r="K632" s="98">
        <v>105317</v>
      </c>
      <c r="L632" s="98">
        <v>7607</v>
      </c>
      <c r="M632" s="83">
        <v>0</v>
      </c>
      <c r="N632" s="291"/>
      <c r="O632" s="83"/>
      <c r="P632" s="52"/>
      <c r="Q632" s="52"/>
      <c r="R632" s="52"/>
    </row>
    <row r="633" spans="1:18" ht="13.2" x14ac:dyDescent="0.25">
      <c r="A633" s="5" t="s">
        <v>272</v>
      </c>
      <c r="B633" s="203">
        <v>717001</v>
      </c>
      <c r="C633" s="5" t="s">
        <v>436</v>
      </c>
      <c r="D633" s="98"/>
      <c r="E633" s="98">
        <v>40000</v>
      </c>
      <c r="F633" s="98"/>
      <c r="G633" s="98"/>
      <c r="H633" s="98"/>
      <c r="I633" s="98">
        <v>0</v>
      </c>
      <c r="J633" s="98"/>
      <c r="K633" s="98"/>
      <c r="L633" s="98"/>
      <c r="M633" s="83">
        <v>0</v>
      </c>
      <c r="N633" s="291"/>
      <c r="O633" s="83"/>
      <c r="P633" s="51">
        <v>0</v>
      </c>
      <c r="Q633" s="51">
        <v>0</v>
      </c>
      <c r="R633" s="51">
        <v>0</v>
      </c>
    </row>
    <row r="634" spans="1:18" ht="13.2" x14ac:dyDescent="0.25">
      <c r="A634" s="5">
        <v>41</v>
      </c>
      <c r="B634" s="203">
        <v>717001</v>
      </c>
      <c r="C634" s="5" t="s">
        <v>513</v>
      </c>
      <c r="D634" s="98"/>
      <c r="E634" s="98">
        <v>40000</v>
      </c>
      <c r="F634" s="98"/>
      <c r="G634" s="98"/>
      <c r="H634" s="98"/>
      <c r="I634" s="98"/>
      <c r="J634" s="98"/>
      <c r="K634" s="98"/>
      <c r="L634" s="98"/>
      <c r="M634" s="83">
        <v>0</v>
      </c>
      <c r="N634" s="291"/>
      <c r="O634" s="83"/>
      <c r="P634" s="52"/>
      <c r="Q634" s="52"/>
      <c r="R634" s="52"/>
    </row>
    <row r="635" spans="1:18" ht="13.2" x14ac:dyDescent="0.25">
      <c r="A635" s="5">
        <v>41</v>
      </c>
      <c r="B635" s="203">
        <v>716</v>
      </c>
      <c r="C635" s="5" t="s">
        <v>403</v>
      </c>
      <c r="D635" s="98"/>
      <c r="E635" s="98">
        <v>6744</v>
      </c>
      <c r="F635" s="98"/>
      <c r="G635" s="98"/>
      <c r="H635" s="98"/>
      <c r="I635" s="98"/>
      <c r="J635" s="98">
        <v>40000</v>
      </c>
      <c r="K635" s="98"/>
      <c r="L635" s="98"/>
      <c r="M635" s="83">
        <v>0</v>
      </c>
      <c r="N635" s="291"/>
      <c r="O635" s="83"/>
      <c r="P635" s="52"/>
      <c r="Q635" s="52"/>
      <c r="R635" s="52"/>
    </row>
    <row r="636" spans="1:18" ht="13.2" x14ac:dyDescent="0.25">
      <c r="A636" s="5">
        <v>111</v>
      </c>
      <c r="B636" s="203" t="s">
        <v>475</v>
      </c>
      <c r="C636" s="5" t="s">
        <v>529</v>
      </c>
      <c r="D636" s="98"/>
      <c r="E636" s="98"/>
      <c r="F636" s="98"/>
      <c r="G636" s="98"/>
      <c r="H636" s="98"/>
      <c r="I636" s="98"/>
      <c r="J636" s="98"/>
      <c r="K636" s="98"/>
      <c r="L636" s="98">
        <v>676030</v>
      </c>
      <c r="M636" s="83">
        <v>0</v>
      </c>
      <c r="N636" s="291"/>
      <c r="O636" s="83"/>
      <c r="P636" s="52"/>
      <c r="Q636" s="52"/>
      <c r="R636" s="52"/>
    </row>
    <row r="637" spans="1:18" ht="13.2" x14ac:dyDescent="0.25">
      <c r="A637" s="5">
        <v>41</v>
      </c>
      <c r="B637" s="203" t="s">
        <v>475</v>
      </c>
      <c r="C637" s="5" t="s">
        <v>530</v>
      </c>
      <c r="D637" s="98"/>
      <c r="E637" s="98"/>
      <c r="F637" s="98"/>
      <c r="G637" s="98">
        <v>13000</v>
      </c>
      <c r="H637" s="98"/>
      <c r="I637" s="98"/>
      <c r="J637" s="98">
        <v>0</v>
      </c>
      <c r="K637" s="98"/>
      <c r="L637" s="98"/>
      <c r="M637" s="83">
        <v>0</v>
      </c>
      <c r="N637" s="291"/>
      <c r="O637" s="83"/>
      <c r="P637" s="52"/>
      <c r="Q637" s="52"/>
      <c r="R637" s="52"/>
    </row>
    <row r="638" spans="1:18" ht="13.2" x14ac:dyDescent="0.25">
      <c r="A638" s="5">
        <v>41</v>
      </c>
      <c r="B638" s="203" t="s">
        <v>475</v>
      </c>
      <c r="C638" s="5" t="s">
        <v>531</v>
      </c>
      <c r="D638" s="98"/>
      <c r="E638" s="98"/>
      <c r="F638" s="98"/>
      <c r="G638" s="98">
        <v>1795</v>
      </c>
      <c r="H638" s="98"/>
      <c r="I638" s="98"/>
      <c r="J638" s="98"/>
      <c r="K638" s="98"/>
      <c r="L638" s="98"/>
      <c r="M638" s="83">
        <v>0</v>
      </c>
      <c r="N638" s="291"/>
      <c r="O638" s="83"/>
      <c r="P638" s="52"/>
      <c r="Q638" s="52"/>
      <c r="R638" s="52"/>
    </row>
    <row r="639" spans="1:18" ht="13.2" x14ac:dyDescent="0.25">
      <c r="A639" s="5">
        <v>111</v>
      </c>
      <c r="B639" s="203" t="s">
        <v>476</v>
      </c>
      <c r="C639" s="5" t="s">
        <v>532</v>
      </c>
      <c r="D639" s="98">
        <v>27000</v>
      </c>
      <c r="E639" s="98"/>
      <c r="F639" s="98"/>
      <c r="G639" s="98">
        <v>25006</v>
      </c>
      <c r="H639" s="98"/>
      <c r="I639" s="98"/>
      <c r="J639" s="98"/>
      <c r="K639" s="98">
        <v>80057</v>
      </c>
      <c r="L639" s="98">
        <v>103488</v>
      </c>
      <c r="M639" s="83">
        <v>0</v>
      </c>
      <c r="N639" s="291"/>
      <c r="O639" s="83"/>
      <c r="P639" s="52"/>
      <c r="Q639" s="52"/>
      <c r="R639" s="52"/>
    </row>
    <row r="640" spans="1:18" ht="13.2" x14ac:dyDescent="0.25">
      <c r="A640" s="5">
        <v>41</v>
      </c>
      <c r="B640" s="203" t="s">
        <v>476</v>
      </c>
      <c r="C640" s="5" t="s">
        <v>504</v>
      </c>
      <c r="D640" s="98"/>
      <c r="E640" s="98"/>
      <c r="F640" s="98"/>
      <c r="G640" s="98"/>
      <c r="H640" s="98"/>
      <c r="I640" s="98"/>
      <c r="J640" s="98"/>
      <c r="K640" s="98">
        <v>47248</v>
      </c>
      <c r="L640" s="98"/>
      <c r="M640" s="83">
        <v>0</v>
      </c>
      <c r="N640" s="291"/>
      <c r="O640" s="83"/>
      <c r="P640" s="52"/>
      <c r="Q640" s="52"/>
      <c r="R640" s="52"/>
    </row>
    <row r="641" spans="1:18" ht="13.2" x14ac:dyDescent="0.25">
      <c r="A641" s="5">
        <v>41</v>
      </c>
      <c r="B641" s="203" t="s">
        <v>609</v>
      </c>
      <c r="C641" s="5" t="s">
        <v>610</v>
      </c>
      <c r="D641" s="98"/>
      <c r="E641" s="98"/>
      <c r="F641" s="98">
        <v>4350</v>
      </c>
      <c r="G641" s="98"/>
      <c r="H641" s="98"/>
      <c r="I641" s="98"/>
      <c r="J641" s="98">
        <v>4422</v>
      </c>
      <c r="K641" s="98"/>
      <c r="L641" s="98"/>
      <c r="M641" s="83"/>
      <c r="N641" s="288">
        <v>30000</v>
      </c>
      <c r="O641" s="83">
        <v>30000</v>
      </c>
      <c r="P641" s="52"/>
      <c r="Q641" s="52"/>
      <c r="R641" s="52"/>
    </row>
    <row r="642" spans="1:18" ht="13.2" x14ac:dyDescent="0.25">
      <c r="A642" s="5">
        <v>41</v>
      </c>
      <c r="B642" s="203" t="s">
        <v>489</v>
      </c>
      <c r="C642" s="5" t="s">
        <v>501</v>
      </c>
      <c r="D642" s="98"/>
      <c r="E642" s="98"/>
      <c r="F642" s="98">
        <v>7585</v>
      </c>
      <c r="G642" s="98"/>
      <c r="H642" s="98">
        <v>3196</v>
      </c>
      <c r="I642" s="98"/>
      <c r="J642" s="98"/>
      <c r="K642" s="98">
        <v>5972</v>
      </c>
      <c r="L642" s="98"/>
      <c r="M642" s="83">
        <v>0</v>
      </c>
      <c r="N642" s="291"/>
      <c r="O642" s="83"/>
      <c r="P642" s="52"/>
      <c r="Q642" s="52"/>
      <c r="R642" s="52"/>
    </row>
    <row r="643" spans="1:18" ht="13.2" x14ac:dyDescent="0.25">
      <c r="A643" s="5" t="s">
        <v>395</v>
      </c>
      <c r="B643" s="203" t="s">
        <v>476</v>
      </c>
      <c r="C643" s="5" t="s">
        <v>694</v>
      </c>
      <c r="D643" s="98"/>
      <c r="E643" s="98"/>
      <c r="F643" s="98"/>
      <c r="G643" s="98">
        <v>22891</v>
      </c>
      <c r="H643" s="98">
        <v>6607</v>
      </c>
      <c r="I643" s="98"/>
      <c r="J643" s="98"/>
      <c r="K643" s="98">
        <v>17580</v>
      </c>
      <c r="L643" s="98"/>
      <c r="M643" s="83">
        <v>0</v>
      </c>
      <c r="N643" s="291"/>
      <c r="O643" s="83"/>
      <c r="P643" s="52"/>
      <c r="Q643" s="52"/>
      <c r="R643" s="52"/>
    </row>
    <row r="644" spans="1:18" ht="13.2" x14ac:dyDescent="0.25">
      <c r="A644" s="5">
        <v>1111</v>
      </c>
      <c r="B644" s="203" t="s">
        <v>502</v>
      </c>
      <c r="C644" s="5" t="s">
        <v>503</v>
      </c>
      <c r="D644" s="98"/>
      <c r="E644" s="98"/>
      <c r="F644" s="98"/>
      <c r="G644" s="98"/>
      <c r="H644" s="98"/>
      <c r="I644" s="98"/>
      <c r="J644" s="98"/>
      <c r="K644" s="98">
        <v>11640</v>
      </c>
      <c r="L644" s="98"/>
      <c r="M644" s="83">
        <v>0</v>
      </c>
      <c r="N644" s="291"/>
      <c r="O644" s="83"/>
      <c r="P644" s="52"/>
      <c r="Q644" s="52"/>
      <c r="R644" s="52"/>
    </row>
    <row r="645" spans="1:18" ht="13.2" x14ac:dyDescent="0.25">
      <c r="A645" s="5">
        <v>41</v>
      </c>
      <c r="B645" s="203" t="s">
        <v>489</v>
      </c>
      <c r="C645" s="5" t="s">
        <v>557</v>
      </c>
      <c r="D645" s="98"/>
      <c r="E645" s="98"/>
      <c r="F645" s="98">
        <v>13877</v>
      </c>
      <c r="G645" s="98"/>
      <c r="H645" s="98"/>
      <c r="I645" s="98"/>
      <c r="J645" s="98">
        <v>12627</v>
      </c>
      <c r="K645" s="98"/>
      <c r="L645" s="98">
        <v>22999</v>
      </c>
      <c r="M645" s="83">
        <v>0</v>
      </c>
      <c r="N645" s="291"/>
      <c r="O645" s="83"/>
      <c r="P645" s="51">
        <v>0</v>
      </c>
      <c r="Q645" s="51">
        <v>0</v>
      </c>
      <c r="R645" s="51">
        <v>0</v>
      </c>
    </row>
    <row r="646" spans="1:18" ht="13.2" x14ac:dyDescent="0.25">
      <c r="A646" s="7"/>
      <c r="B646" s="198">
        <v>620</v>
      </c>
      <c r="C646" s="96" t="s">
        <v>211</v>
      </c>
      <c r="D646" s="130">
        <f>D647</f>
        <v>0</v>
      </c>
      <c r="E646" s="130"/>
      <c r="F646" s="130">
        <f>SUM(F647:F651)</f>
        <v>0</v>
      </c>
      <c r="G646" s="124">
        <f t="shared" ref="G646:K646" si="413">SUM(G647:G652)</f>
        <v>184464</v>
      </c>
      <c r="H646" s="124">
        <f t="shared" si="413"/>
        <v>0</v>
      </c>
      <c r="I646" s="124">
        <f t="shared" si="413"/>
        <v>30000</v>
      </c>
      <c r="J646" s="124">
        <f t="shared" si="413"/>
        <v>83902</v>
      </c>
      <c r="K646" s="124">
        <f t="shared" si="413"/>
        <v>0</v>
      </c>
      <c r="L646" s="124"/>
      <c r="M646" s="144">
        <f>SUM(M647:M652)</f>
        <v>0</v>
      </c>
      <c r="N646" s="144"/>
      <c r="O646" s="144"/>
      <c r="P646" s="138">
        <f>SUM(P647:P652)</f>
        <v>780000</v>
      </c>
      <c r="Q646" s="144">
        <f>SUM(Q647:Q652)</f>
        <v>0</v>
      </c>
      <c r="R646" s="144">
        <f>SUM(R647:R652)</f>
        <v>0</v>
      </c>
    </row>
    <row r="647" spans="1:18" ht="13.2" x14ac:dyDescent="0.25">
      <c r="A647" s="5">
        <v>41</v>
      </c>
      <c r="B647" s="203" t="s">
        <v>685</v>
      </c>
      <c r="C647" s="5" t="s">
        <v>636</v>
      </c>
      <c r="D647" s="120"/>
      <c r="E647" s="120"/>
      <c r="F647" s="120"/>
      <c r="G647" s="98">
        <v>24464</v>
      </c>
      <c r="H647" s="98">
        <v>0</v>
      </c>
      <c r="I647" s="98">
        <v>0</v>
      </c>
      <c r="J647" s="98">
        <v>628</v>
      </c>
      <c r="K647" s="98">
        <v>0</v>
      </c>
      <c r="L647" s="98"/>
      <c r="M647" s="273">
        <v>0</v>
      </c>
      <c r="N647" s="305"/>
      <c r="O647" s="273"/>
      <c r="P647" s="51">
        <v>600000</v>
      </c>
      <c r="Q647" s="55">
        <v>0</v>
      </c>
      <c r="R647" s="55">
        <v>0</v>
      </c>
    </row>
    <row r="648" spans="1:18" ht="13.2" x14ac:dyDescent="0.25">
      <c r="A648" s="5">
        <v>41</v>
      </c>
      <c r="B648" s="203">
        <v>717002</v>
      </c>
      <c r="C648" s="5" t="s">
        <v>356</v>
      </c>
      <c r="D648" s="120"/>
      <c r="E648" s="120"/>
      <c r="F648" s="120"/>
      <c r="G648" s="98">
        <v>65000</v>
      </c>
      <c r="H648" s="98">
        <v>0</v>
      </c>
      <c r="I648" s="98"/>
      <c r="J648" s="98"/>
      <c r="K648" s="98">
        <v>0</v>
      </c>
      <c r="L648" s="98"/>
      <c r="M648" s="273">
        <v>0</v>
      </c>
      <c r="N648" s="305"/>
      <c r="O648" s="273"/>
      <c r="P648" s="55">
        <v>0</v>
      </c>
      <c r="Q648" s="55">
        <v>0</v>
      </c>
      <c r="R648" s="55">
        <v>0</v>
      </c>
    </row>
    <row r="649" spans="1:18" ht="13.2" x14ac:dyDescent="0.25">
      <c r="A649" s="5">
        <v>111</v>
      </c>
      <c r="B649" s="203">
        <v>717002</v>
      </c>
      <c r="C649" s="5" t="s">
        <v>433</v>
      </c>
      <c r="D649" s="120"/>
      <c r="E649" s="120"/>
      <c r="F649" s="120"/>
      <c r="G649" s="98"/>
      <c r="H649" s="98"/>
      <c r="I649" s="98"/>
      <c r="J649" s="98">
        <v>59429</v>
      </c>
      <c r="K649" s="98">
        <v>0</v>
      </c>
      <c r="L649" s="98"/>
      <c r="M649" s="273">
        <v>0</v>
      </c>
      <c r="N649" s="305"/>
      <c r="O649" s="273"/>
      <c r="P649" s="55"/>
      <c r="Q649" s="55"/>
      <c r="R649" s="55"/>
    </row>
    <row r="650" spans="1:18" ht="13.2" x14ac:dyDescent="0.25">
      <c r="A650" s="5">
        <v>111</v>
      </c>
      <c r="B650" s="203">
        <v>713001</v>
      </c>
      <c r="C650" s="5" t="s">
        <v>432</v>
      </c>
      <c r="D650" s="120"/>
      <c r="E650" s="120"/>
      <c r="F650" s="120"/>
      <c r="G650" s="98"/>
      <c r="H650" s="98"/>
      <c r="I650" s="98"/>
      <c r="J650" s="98">
        <v>23845</v>
      </c>
      <c r="K650" s="98">
        <v>0</v>
      </c>
      <c r="L650" s="98"/>
      <c r="M650" s="273">
        <v>0</v>
      </c>
      <c r="N650" s="305"/>
      <c r="O650" s="273"/>
      <c r="P650" s="55"/>
      <c r="Q650" s="55"/>
      <c r="R650" s="55"/>
    </row>
    <row r="651" spans="1:18" ht="13.2" x14ac:dyDescent="0.25">
      <c r="A651" s="5">
        <v>46</v>
      </c>
      <c r="B651" s="203">
        <v>721009</v>
      </c>
      <c r="C651" s="5" t="s">
        <v>366</v>
      </c>
      <c r="D651" s="120"/>
      <c r="E651" s="120"/>
      <c r="F651" s="120">
        <v>0</v>
      </c>
      <c r="G651" s="98">
        <v>95000</v>
      </c>
      <c r="H651" s="98">
        <v>0</v>
      </c>
      <c r="I651" s="98">
        <v>30000</v>
      </c>
      <c r="J651" s="98"/>
      <c r="K651" s="98">
        <v>0</v>
      </c>
      <c r="L651" s="98"/>
      <c r="M651" s="273">
        <v>0</v>
      </c>
      <c r="N651" s="305"/>
      <c r="O651" s="273"/>
      <c r="P651" s="55">
        <v>0</v>
      </c>
      <c r="Q651" s="55">
        <v>0</v>
      </c>
      <c r="R651" s="55">
        <v>0</v>
      </c>
    </row>
    <row r="652" spans="1:18" ht="13.2" x14ac:dyDescent="0.25">
      <c r="A652" s="5">
        <v>111</v>
      </c>
      <c r="B652" s="203">
        <v>717002</v>
      </c>
      <c r="C652" s="5" t="s">
        <v>631</v>
      </c>
      <c r="D652" s="120"/>
      <c r="E652" s="120"/>
      <c r="F652" s="120"/>
      <c r="G652" s="98"/>
      <c r="H652" s="98">
        <v>0</v>
      </c>
      <c r="I652" s="98">
        <v>0</v>
      </c>
      <c r="J652" s="98"/>
      <c r="K652" s="98">
        <v>0</v>
      </c>
      <c r="L652" s="98"/>
      <c r="M652" s="273">
        <v>0</v>
      </c>
      <c r="N652" s="305"/>
      <c r="O652" s="273"/>
      <c r="P652" s="51">
        <v>180000</v>
      </c>
      <c r="Q652" s="55">
        <v>0</v>
      </c>
      <c r="R652" s="55">
        <v>0</v>
      </c>
    </row>
    <row r="653" spans="1:18" ht="13.2" x14ac:dyDescent="0.25">
      <c r="A653" s="7">
        <v>43</v>
      </c>
      <c r="B653" s="198" t="s">
        <v>213</v>
      </c>
      <c r="C653" s="96" t="s">
        <v>214</v>
      </c>
      <c r="D653" s="130">
        <f t="shared" ref="D653:K653" si="414">SUM(D654:D654)</f>
        <v>0</v>
      </c>
      <c r="E653" s="130">
        <f t="shared" si="414"/>
        <v>0</v>
      </c>
      <c r="F653" s="130">
        <f t="shared" si="414"/>
        <v>0</v>
      </c>
      <c r="G653" s="124">
        <f t="shared" si="414"/>
        <v>326172</v>
      </c>
      <c r="H653" s="124">
        <f t="shared" si="414"/>
        <v>0</v>
      </c>
      <c r="I653" s="124">
        <f t="shared" si="414"/>
        <v>0</v>
      </c>
      <c r="J653" s="124">
        <f t="shared" si="414"/>
        <v>0</v>
      </c>
      <c r="K653" s="124">
        <f t="shared" si="414"/>
        <v>0</v>
      </c>
      <c r="L653" s="124"/>
      <c r="M653" s="309"/>
      <c r="N653" s="309"/>
      <c r="O653" s="309"/>
      <c r="P653" s="144">
        <f>SUM(P654:P654)</f>
        <v>0</v>
      </c>
      <c r="Q653" s="144">
        <f>SUM(Q654:Q654)</f>
        <v>0</v>
      </c>
      <c r="R653" s="144">
        <f>SUM(R654:R654)</f>
        <v>0</v>
      </c>
    </row>
    <row r="654" spans="1:18" ht="13.2" x14ac:dyDescent="0.25">
      <c r="A654" s="5">
        <v>46</v>
      </c>
      <c r="B654" s="203">
        <v>717002</v>
      </c>
      <c r="C654" s="5" t="s">
        <v>381</v>
      </c>
      <c r="D654" s="98"/>
      <c r="E654" s="98"/>
      <c r="F654" s="98">
        <v>0</v>
      </c>
      <c r="G654" s="98">
        <v>326172</v>
      </c>
      <c r="H654" s="98">
        <v>0</v>
      </c>
      <c r="I654" s="142"/>
      <c r="J654" s="142"/>
      <c r="K654" s="142">
        <v>0</v>
      </c>
      <c r="L654" s="142"/>
      <c r="M654" s="273">
        <v>0</v>
      </c>
      <c r="N654" s="305"/>
      <c r="O654" s="273"/>
      <c r="P654" s="55">
        <v>0</v>
      </c>
      <c r="Q654" s="55">
        <v>0</v>
      </c>
      <c r="R654" s="55">
        <v>0</v>
      </c>
    </row>
    <row r="655" spans="1:18" ht="13.2" x14ac:dyDescent="0.25">
      <c r="A655" s="7">
        <v>43</v>
      </c>
      <c r="B655" s="198" t="s">
        <v>215</v>
      </c>
      <c r="C655" s="96" t="s">
        <v>192</v>
      </c>
      <c r="D655" s="130">
        <f t="shared" ref="D655:F655" si="415">SUM(D656:D657)</f>
        <v>116698</v>
      </c>
      <c r="E655" s="130">
        <f t="shared" si="415"/>
        <v>0</v>
      </c>
      <c r="F655" s="130">
        <f t="shared" si="415"/>
        <v>0</v>
      </c>
      <c r="G655" s="124">
        <f>SUM(G656:G657)</f>
        <v>0</v>
      </c>
      <c r="H655" s="124">
        <f>SUM(H656:H657)</f>
        <v>441059</v>
      </c>
      <c r="I655" s="124">
        <f t="shared" ref="I655" si="416">SUM(I656:I657)</f>
        <v>0</v>
      </c>
      <c r="J655" s="124"/>
      <c r="K655" s="124">
        <f>SUM(K656:K657)</f>
        <v>0</v>
      </c>
      <c r="L655" s="124"/>
      <c r="M655" s="110"/>
      <c r="N655" s="110"/>
      <c r="O655" s="110"/>
      <c r="P655" s="110"/>
      <c r="Q655" s="110"/>
      <c r="R655" s="110"/>
    </row>
    <row r="656" spans="1:18" ht="13.2" x14ac:dyDescent="0.25">
      <c r="A656" s="5">
        <v>43</v>
      </c>
      <c r="B656" s="203">
        <v>717002</v>
      </c>
      <c r="C656" s="5" t="s">
        <v>389</v>
      </c>
      <c r="D656" s="100"/>
      <c r="E656" s="100"/>
      <c r="F656" s="120">
        <v>0</v>
      </c>
      <c r="G656" s="142">
        <v>0</v>
      </c>
      <c r="H656" s="142"/>
      <c r="I656" s="98"/>
      <c r="J656" s="98"/>
      <c r="K656" s="98">
        <v>0</v>
      </c>
      <c r="L656" s="98"/>
      <c r="M656" s="52">
        <v>0</v>
      </c>
      <c r="N656" s="52"/>
      <c r="O656" s="52"/>
      <c r="P656" s="52">
        <v>0</v>
      </c>
      <c r="Q656" s="52">
        <v>0</v>
      </c>
      <c r="R656" s="52">
        <v>0</v>
      </c>
    </row>
    <row r="657" spans="1:18" ht="13.2" x14ac:dyDescent="0.25">
      <c r="A657" s="5">
        <v>71</v>
      </c>
      <c r="B657" s="203">
        <v>717002</v>
      </c>
      <c r="C657" s="5" t="s">
        <v>338</v>
      </c>
      <c r="D657" s="93">
        <v>116698</v>
      </c>
      <c r="E657" s="120">
        <v>0</v>
      </c>
      <c r="F657" s="120">
        <v>0</v>
      </c>
      <c r="G657" s="142">
        <v>0</v>
      </c>
      <c r="H657" s="98">
        <v>441059</v>
      </c>
      <c r="I657" s="101"/>
      <c r="J657" s="101"/>
      <c r="K657" s="142">
        <v>0</v>
      </c>
      <c r="L657" s="142"/>
      <c r="M657" s="52">
        <v>0</v>
      </c>
      <c r="N657" s="52"/>
      <c r="O657" s="52"/>
      <c r="P657" s="52">
        <v>0</v>
      </c>
      <c r="Q657" s="52">
        <v>0</v>
      </c>
      <c r="R657" s="52">
        <v>0</v>
      </c>
    </row>
    <row r="658" spans="1:18" ht="13.2" x14ac:dyDescent="0.25">
      <c r="A658" s="145" t="s">
        <v>2</v>
      </c>
      <c r="B658" s="231"/>
      <c r="C658" s="145" t="s">
        <v>216</v>
      </c>
      <c r="D658" s="139">
        <f t="shared" ref="D658:O658" si="417">D575+D592+D596+D609+D646+D603+D653+D655</f>
        <v>531803</v>
      </c>
      <c r="E658" s="139">
        <f t="shared" si="417"/>
        <v>652648</v>
      </c>
      <c r="F658" s="139">
        <f t="shared" si="417"/>
        <v>206163</v>
      </c>
      <c r="G658" s="139">
        <f t="shared" si="417"/>
        <v>709253</v>
      </c>
      <c r="H658" s="139">
        <f t="shared" si="417"/>
        <v>680151</v>
      </c>
      <c r="I658" s="139">
        <f t="shared" si="417"/>
        <v>714967</v>
      </c>
      <c r="J658" s="139">
        <f t="shared" si="417"/>
        <v>1808442</v>
      </c>
      <c r="K658" s="139">
        <f t="shared" si="417"/>
        <v>1874370</v>
      </c>
      <c r="L658" s="139">
        <f t="shared" si="417"/>
        <v>4634057</v>
      </c>
      <c r="M658" s="124">
        <f t="shared" si="417"/>
        <v>300000</v>
      </c>
      <c r="N658" s="124">
        <f t="shared" si="417"/>
        <v>816100</v>
      </c>
      <c r="O658" s="124">
        <f t="shared" si="417"/>
        <v>601100</v>
      </c>
      <c r="P658" s="139">
        <f>P575+P592+P596+P603+P609+P646+P653+P655</f>
        <v>3060000</v>
      </c>
      <c r="Q658" s="139">
        <f>Q575+Q592+Q596+Q609+Q646+Q603+Q653+Q655</f>
        <v>400000</v>
      </c>
      <c r="R658" s="139">
        <f>R575+R592+R596+R609+R646+R603+R653+R655</f>
        <v>600000</v>
      </c>
    </row>
    <row r="659" spans="1:18" ht="13.2" x14ac:dyDescent="0.25">
      <c r="A659" s="7"/>
      <c r="B659" s="232"/>
      <c r="C659" s="7"/>
      <c r="D659" s="97"/>
      <c r="E659" s="97"/>
      <c r="F659" s="97"/>
      <c r="G659" s="123"/>
      <c r="H659" s="123"/>
      <c r="I659" s="123"/>
      <c r="J659" s="123"/>
      <c r="K659" s="123"/>
      <c r="L659" s="123"/>
      <c r="M659" s="110"/>
      <c r="N659" s="110"/>
      <c r="O659" s="110"/>
      <c r="P659" s="110"/>
      <c r="Q659" s="110"/>
      <c r="R659" s="110"/>
    </row>
    <row r="660" spans="1:18" ht="13.2" x14ac:dyDescent="0.25">
      <c r="A660" s="4">
        <v>43</v>
      </c>
      <c r="B660" s="202" t="s">
        <v>217</v>
      </c>
      <c r="C660" s="4" t="s">
        <v>218</v>
      </c>
      <c r="D660" s="93">
        <v>4900</v>
      </c>
      <c r="E660" s="100">
        <v>0</v>
      </c>
      <c r="F660" s="120">
        <v>0</v>
      </c>
      <c r="G660" s="142">
        <v>0</v>
      </c>
      <c r="H660" s="142"/>
      <c r="I660" s="101"/>
      <c r="J660" s="101"/>
      <c r="K660" s="101"/>
      <c r="L660" s="101"/>
      <c r="M660" s="80"/>
      <c r="N660" s="289">
        <v>0</v>
      </c>
      <c r="O660" s="79">
        <v>9500</v>
      </c>
      <c r="P660" s="52"/>
      <c r="Q660" s="52"/>
      <c r="R660" s="52"/>
    </row>
    <row r="661" spans="1:18" ht="13.2" x14ac:dyDescent="0.25">
      <c r="A661" s="4">
        <v>43</v>
      </c>
      <c r="B661" s="202" t="s">
        <v>215</v>
      </c>
      <c r="C661" s="4" t="s">
        <v>192</v>
      </c>
      <c r="D661" s="100"/>
      <c r="E661" s="100">
        <v>0</v>
      </c>
      <c r="F661" s="120">
        <v>0</v>
      </c>
      <c r="G661" s="142">
        <v>0</v>
      </c>
      <c r="H661" s="98">
        <v>11665</v>
      </c>
      <c r="I661" s="98">
        <v>11135</v>
      </c>
      <c r="J661" s="98">
        <v>11636</v>
      </c>
      <c r="K661" s="98">
        <v>412662</v>
      </c>
      <c r="L661" s="98">
        <v>47048</v>
      </c>
      <c r="M661" s="80">
        <v>0</v>
      </c>
      <c r="N661" s="289"/>
      <c r="O661" s="80"/>
      <c r="P661" s="52"/>
      <c r="Q661" s="52"/>
      <c r="R661" s="52"/>
    </row>
    <row r="662" spans="1:18" ht="13.2" x14ac:dyDescent="0.25">
      <c r="A662" s="145"/>
      <c r="B662" s="231"/>
      <c r="C662" s="145" t="s">
        <v>219</v>
      </c>
      <c r="D662" s="139">
        <f t="shared" ref="D662:G662" si="418">D658+D660+D661</f>
        <v>536703</v>
      </c>
      <c r="E662" s="139">
        <f t="shared" si="418"/>
        <v>652648</v>
      </c>
      <c r="F662" s="139">
        <f t="shared" si="418"/>
        <v>206163</v>
      </c>
      <c r="G662" s="139">
        <f t="shared" si="418"/>
        <v>709253</v>
      </c>
      <c r="H662" s="139">
        <f t="shared" ref="H662:Q662" si="419">H658+H660+H661</f>
        <v>691816</v>
      </c>
      <c r="I662" s="139">
        <f t="shared" si="419"/>
        <v>726102</v>
      </c>
      <c r="J662" s="139">
        <f t="shared" si="419"/>
        <v>1820078</v>
      </c>
      <c r="K662" s="139">
        <f>K658+K660+K661</f>
        <v>2287032</v>
      </c>
      <c r="L662" s="139">
        <f>L658+L661</f>
        <v>4681105</v>
      </c>
      <c r="M662" s="139">
        <f>M658+M660+M661</f>
        <v>300000</v>
      </c>
      <c r="N662" s="139">
        <f>N658+N660+N661</f>
        <v>816100</v>
      </c>
      <c r="O662" s="139">
        <f>O658+O660+O661</f>
        <v>610600</v>
      </c>
      <c r="P662" s="139">
        <f t="shared" si="419"/>
        <v>3060000</v>
      </c>
      <c r="Q662" s="139">
        <f t="shared" si="419"/>
        <v>400000</v>
      </c>
      <c r="R662" s="139">
        <f t="shared" ref="R662" si="420">R658+R660+R661</f>
        <v>600000</v>
      </c>
    </row>
    <row r="663" spans="1:18" ht="13.2" x14ac:dyDescent="0.25">
      <c r="A663" s="39"/>
      <c r="B663" s="227"/>
      <c r="C663" s="39"/>
      <c r="D663" s="46"/>
      <c r="E663" s="46"/>
      <c r="F663" s="46"/>
      <c r="G663" s="47"/>
      <c r="H663" s="47"/>
      <c r="I663" s="47"/>
      <c r="J663" s="47"/>
      <c r="K663" s="47"/>
      <c r="L663" s="47"/>
      <c r="M663" s="58"/>
      <c r="N663" s="58"/>
      <c r="O663" s="58"/>
      <c r="P663" s="58"/>
    </row>
    <row r="664" spans="1:18" ht="13.8" thickBot="1" x14ac:dyDescent="0.3">
      <c r="A664" s="39"/>
      <c r="B664" s="227" t="s">
        <v>241</v>
      </c>
      <c r="C664" s="39"/>
      <c r="D664" s="46"/>
      <c r="E664" s="46"/>
      <c r="F664" s="46"/>
      <c r="G664" s="47"/>
      <c r="H664" s="47"/>
      <c r="I664" s="47"/>
      <c r="J664" s="47"/>
      <c r="K664" s="47"/>
      <c r="L664" s="47"/>
      <c r="M664" s="58"/>
      <c r="N664" s="58"/>
      <c r="O664" s="58"/>
      <c r="P664" s="58"/>
    </row>
    <row r="665" spans="1:18" s="33" customFormat="1" ht="26.4" x14ac:dyDescent="0.25">
      <c r="A665" s="193"/>
      <c r="B665" s="233" t="s">
        <v>221</v>
      </c>
      <c r="C665" s="193"/>
      <c r="D665" s="194" t="s">
        <v>1</v>
      </c>
      <c r="E665" s="194" t="s">
        <v>28</v>
      </c>
      <c r="F665" s="195" t="s">
        <v>1</v>
      </c>
      <c r="G665" s="188" t="s">
        <v>466</v>
      </c>
      <c r="H665" s="188" t="s">
        <v>467</v>
      </c>
      <c r="I665" s="187" t="s">
        <v>468</v>
      </c>
      <c r="J665" s="190" t="s">
        <v>478</v>
      </c>
      <c r="K665" s="190" t="s">
        <v>535</v>
      </c>
      <c r="L665" s="190" t="s">
        <v>581</v>
      </c>
      <c r="M665" s="78" t="s">
        <v>578</v>
      </c>
      <c r="N665" s="251" t="s">
        <v>579</v>
      </c>
      <c r="O665" s="251" t="s">
        <v>536</v>
      </c>
      <c r="P665" s="251" t="s">
        <v>479</v>
      </c>
      <c r="Q665" s="177" t="s">
        <v>537</v>
      </c>
      <c r="R665" s="177" t="s">
        <v>582</v>
      </c>
    </row>
    <row r="666" spans="1:18" ht="13.2" x14ac:dyDescent="0.25">
      <c r="A666" s="26"/>
      <c r="B666" s="215">
        <v>891005</v>
      </c>
      <c r="C666" s="127" t="s">
        <v>382</v>
      </c>
      <c r="D666" s="113"/>
      <c r="E666" s="113"/>
      <c r="F666" s="135"/>
      <c r="G666" s="135">
        <v>52</v>
      </c>
      <c r="H666" s="135">
        <v>10</v>
      </c>
      <c r="I666" s="113">
        <v>10</v>
      </c>
      <c r="J666" s="113">
        <v>8</v>
      </c>
      <c r="K666" s="131">
        <v>4</v>
      </c>
      <c r="L666" s="131"/>
      <c r="M666" s="79"/>
      <c r="N666" s="288"/>
      <c r="O666" s="79"/>
      <c r="P666" s="51"/>
      <c r="Q666" s="51"/>
      <c r="R666" s="51"/>
    </row>
    <row r="667" spans="1:18" ht="13.2" x14ac:dyDescent="0.25">
      <c r="A667" s="5"/>
      <c r="B667" s="203">
        <v>821005</v>
      </c>
      <c r="C667" s="5" t="s">
        <v>434</v>
      </c>
      <c r="D667" s="93">
        <v>39996</v>
      </c>
      <c r="E667" s="93">
        <v>16665</v>
      </c>
      <c r="F667" s="93"/>
      <c r="G667" s="98"/>
      <c r="H667" s="98"/>
      <c r="I667" s="98">
        <v>0</v>
      </c>
      <c r="J667" s="98"/>
      <c r="K667" s="98">
        <v>64598</v>
      </c>
      <c r="L667" s="98"/>
      <c r="M667" s="79"/>
      <c r="N667" s="288">
        <v>1400000</v>
      </c>
      <c r="O667" s="79">
        <v>1400000</v>
      </c>
      <c r="P667" s="51">
        <v>140000</v>
      </c>
      <c r="Q667" s="51">
        <v>140000</v>
      </c>
      <c r="R667" s="51">
        <v>140000</v>
      </c>
    </row>
    <row r="668" spans="1:18" ht="13.2" x14ac:dyDescent="0.25">
      <c r="A668" s="5"/>
      <c r="B668" s="203">
        <v>821005</v>
      </c>
      <c r="C668" s="5" t="s">
        <v>522</v>
      </c>
      <c r="D668" s="93">
        <v>106188</v>
      </c>
      <c r="E668" s="93">
        <v>44245</v>
      </c>
      <c r="F668" s="93"/>
      <c r="G668" s="98"/>
      <c r="H668" s="98"/>
      <c r="I668" s="98"/>
      <c r="J668" s="98"/>
      <c r="K668" s="98"/>
      <c r="L668" s="98">
        <v>1400000</v>
      </c>
      <c r="M668" s="79">
        <v>140000</v>
      </c>
      <c r="N668" s="288">
        <v>140000</v>
      </c>
      <c r="O668" s="79">
        <v>140000</v>
      </c>
      <c r="P668" s="51">
        <v>0</v>
      </c>
      <c r="Q668" s="51">
        <v>0</v>
      </c>
      <c r="R668" s="51">
        <v>0</v>
      </c>
    </row>
    <row r="669" spans="1:18" ht="13.2" x14ac:dyDescent="0.25">
      <c r="A669" s="5"/>
      <c r="B669" s="203">
        <v>821005</v>
      </c>
      <c r="C669" s="5" t="s">
        <v>271</v>
      </c>
      <c r="D669" s="93"/>
      <c r="E669" s="93"/>
      <c r="F669" s="93">
        <v>133920</v>
      </c>
      <c r="G669" s="98">
        <v>133920</v>
      </c>
      <c r="H669" s="98">
        <v>133920</v>
      </c>
      <c r="I669" s="98">
        <v>133920</v>
      </c>
      <c r="J669" s="98">
        <v>133920</v>
      </c>
      <c r="K669" s="98">
        <v>133920</v>
      </c>
      <c r="L669" s="98">
        <v>133920</v>
      </c>
      <c r="M669" s="79">
        <v>133920</v>
      </c>
      <c r="N669" s="288">
        <v>133920</v>
      </c>
      <c r="O669" s="79">
        <v>133920</v>
      </c>
      <c r="P669" s="51">
        <v>103660</v>
      </c>
      <c r="Q669" s="51"/>
      <c r="R669" s="352">
        <v>0</v>
      </c>
    </row>
    <row r="670" spans="1:18" ht="13.2" x14ac:dyDescent="0.25">
      <c r="A670" s="5">
        <v>46</v>
      </c>
      <c r="B670" s="203" t="s">
        <v>611</v>
      </c>
      <c r="C670" s="5" t="s">
        <v>612</v>
      </c>
      <c r="D670" s="93"/>
      <c r="E670" s="93"/>
      <c r="F670" s="93">
        <v>61100</v>
      </c>
      <c r="G670" s="98"/>
      <c r="H670" s="98">
        <v>9000</v>
      </c>
      <c r="I670" s="98"/>
      <c r="J670" s="98"/>
      <c r="K670" s="98"/>
      <c r="L670" s="98"/>
      <c r="M670" s="79"/>
      <c r="N670" s="288">
        <v>100000</v>
      </c>
      <c r="O670" s="79">
        <v>100000</v>
      </c>
      <c r="P670" s="51"/>
      <c r="Q670" s="51"/>
      <c r="R670" s="51"/>
    </row>
    <row r="671" spans="1:18" ht="13.2" x14ac:dyDescent="0.25">
      <c r="A671" s="5"/>
      <c r="B671" s="203">
        <v>821007</v>
      </c>
      <c r="C671" s="5" t="s">
        <v>270</v>
      </c>
      <c r="D671" s="93"/>
      <c r="E671" s="93">
        <v>12190</v>
      </c>
      <c r="F671" s="93">
        <v>6856</v>
      </c>
      <c r="G671" s="98">
        <v>7460</v>
      </c>
      <c r="H671" s="98">
        <v>13825</v>
      </c>
      <c r="I671" s="98">
        <v>5272</v>
      </c>
      <c r="J671" s="98">
        <v>5523</v>
      </c>
      <c r="K671" s="98">
        <v>3114</v>
      </c>
      <c r="L671" s="98"/>
      <c r="M671" s="79"/>
      <c r="N671" s="288"/>
      <c r="O671" s="79"/>
      <c r="P671" s="51">
        <v>0</v>
      </c>
      <c r="Q671" s="51">
        <v>0</v>
      </c>
      <c r="R671" s="51">
        <v>0</v>
      </c>
    </row>
    <row r="672" spans="1:18" ht="13.2" x14ac:dyDescent="0.25">
      <c r="A672" s="7"/>
      <c r="B672" s="232"/>
      <c r="C672" s="7" t="s">
        <v>220</v>
      </c>
      <c r="D672" s="146">
        <f>SUM(D667:D671)</f>
        <v>146184</v>
      </c>
      <c r="E672" s="111">
        <f>SUM(E667:E671)</f>
        <v>73100</v>
      </c>
      <c r="F672" s="111">
        <f>SUM(F667:F671)</f>
        <v>201876</v>
      </c>
      <c r="G672" s="111">
        <f>SUM(G666:G671)</f>
        <v>141432</v>
      </c>
      <c r="H672" s="111">
        <f>SUM(H666:H671)</f>
        <v>156755</v>
      </c>
      <c r="I672" s="111">
        <f>I666+I669+I671</f>
        <v>139202</v>
      </c>
      <c r="J672" s="111">
        <f t="shared" ref="J672:R672" si="421">SUM(J666:J671)</f>
        <v>139451</v>
      </c>
      <c r="K672" s="111">
        <f t="shared" si="421"/>
        <v>201636</v>
      </c>
      <c r="L672" s="111">
        <f t="shared" si="421"/>
        <v>1533920</v>
      </c>
      <c r="M672" s="138">
        <f t="shared" si="421"/>
        <v>273920</v>
      </c>
      <c r="N672" s="138">
        <f t="shared" si="421"/>
        <v>1773920</v>
      </c>
      <c r="O672" s="138">
        <f t="shared" si="421"/>
        <v>1773920</v>
      </c>
      <c r="P672" s="138">
        <f t="shared" si="421"/>
        <v>243660</v>
      </c>
      <c r="Q672" s="138">
        <f t="shared" si="421"/>
        <v>140000</v>
      </c>
      <c r="R672" s="138">
        <f t="shared" si="421"/>
        <v>140000</v>
      </c>
    </row>
    <row r="673" spans="1:18" ht="13.8" thickBot="1" x14ac:dyDescent="0.3">
      <c r="A673" s="8"/>
      <c r="B673" s="200"/>
      <c r="C673" s="8"/>
      <c r="D673" s="46"/>
      <c r="E673" s="46"/>
      <c r="F673" s="46"/>
      <c r="G673" s="46"/>
      <c r="H673" s="46"/>
      <c r="I673" s="46"/>
      <c r="J673" s="46"/>
      <c r="K673" s="46"/>
      <c r="L673" s="46"/>
      <c r="M673" s="58"/>
      <c r="N673" s="58"/>
      <c r="O673" s="58"/>
      <c r="P673" s="58"/>
    </row>
    <row r="674" spans="1:18" s="33" customFormat="1" ht="26.4" x14ac:dyDescent="0.25">
      <c r="A674" s="193"/>
      <c r="B674" s="378" t="s">
        <v>221</v>
      </c>
      <c r="C674" s="378"/>
      <c r="D674" s="194" t="s">
        <v>1</v>
      </c>
      <c r="E674" s="194" t="s">
        <v>28</v>
      </c>
      <c r="F674" s="195" t="s">
        <v>1</v>
      </c>
      <c r="G674" s="188" t="s">
        <v>466</v>
      </c>
      <c r="H674" s="188" t="s">
        <v>467</v>
      </c>
      <c r="I674" s="187" t="s">
        <v>468</v>
      </c>
      <c r="J674" s="190" t="s">
        <v>478</v>
      </c>
      <c r="K674" s="190" t="s">
        <v>535</v>
      </c>
      <c r="L674" s="190" t="s">
        <v>581</v>
      </c>
      <c r="M674" s="78" t="s">
        <v>578</v>
      </c>
      <c r="N674" s="251" t="s">
        <v>579</v>
      </c>
      <c r="O674" s="251" t="s">
        <v>536</v>
      </c>
      <c r="P674" s="251" t="s">
        <v>479</v>
      </c>
      <c r="Q674" s="177" t="s">
        <v>537</v>
      </c>
      <c r="R674" s="177" t="s">
        <v>537</v>
      </c>
    </row>
    <row r="675" spans="1:18" ht="13.2" x14ac:dyDescent="0.25">
      <c r="A675" s="4"/>
      <c r="B675" s="202" t="s">
        <v>222</v>
      </c>
      <c r="C675" s="4"/>
      <c r="D675" s="172">
        <f t="shared" ref="D675:L675" si="422">D558+D561+D564</f>
        <v>5614122</v>
      </c>
      <c r="E675" s="172">
        <f t="shared" si="422"/>
        <v>6097973</v>
      </c>
      <c r="F675" s="172">
        <f t="shared" si="422"/>
        <v>7243932</v>
      </c>
      <c r="G675" s="172">
        <f t="shared" si="422"/>
        <v>8503289</v>
      </c>
      <c r="H675" s="172">
        <f t="shared" si="422"/>
        <v>9724202</v>
      </c>
      <c r="I675" s="172">
        <f t="shared" si="422"/>
        <v>10846106</v>
      </c>
      <c r="J675" s="172">
        <f t="shared" si="422"/>
        <v>11372111</v>
      </c>
      <c r="K675" s="172">
        <f t="shared" si="422"/>
        <v>12399274</v>
      </c>
      <c r="L675" s="172">
        <f t="shared" si="422"/>
        <v>14846504</v>
      </c>
      <c r="M675" s="170">
        <f t="shared" ref="M675:R675" si="423">M571</f>
        <v>14071273</v>
      </c>
      <c r="N675" s="350">
        <f t="shared" si="423"/>
        <v>15437692</v>
      </c>
      <c r="O675" s="170">
        <f t="shared" si="423"/>
        <v>15415747</v>
      </c>
      <c r="P675" s="172">
        <f t="shared" si="423"/>
        <v>15124478</v>
      </c>
      <c r="Q675" s="172">
        <f t="shared" si="423"/>
        <v>15105085</v>
      </c>
      <c r="R675" s="172">
        <f t="shared" si="423"/>
        <v>15113845</v>
      </c>
    </row>
    <row r="676" spans="1:18" ht="13.2" x14ac:dyDescent="0.25">
      <c r="A676" s="4"/>
      <c r="B676" s="202" t="s">
        <v>223</v>
      </c>
      <c r="C676" s="4"/>
      <c r="D676" s="147">
        <f t="shared" ref="D676:R676" si="424">D662</f>
        <v>536703</v>
      </c>
      <c r="E676" s="147">
        <f t="shared" si="424"/>
        <v>652648</v>
      </c>
      <c r="F676" s="147">
        <f t="shared" si="424"/>
        <v>206163</v>
      </c>
      <c r="G676" s="147">
        <f t="shared" si="424"/>
        <v>709253</v>
      </c>
      <c r="H676" s="147">
        <f t="shared" si="424"/>
        <v>691816</v>
      </c>
      <c r="I676" s="172">
        <f t="shared" si="424"/>
        <v>726102</v>
      </c>
      <c r="J676" s="172">
        <f t="shared" si="424"/>
        <v>1820078</v>
      </c>
      <c r="K676" s="172">
        <f t="shared" si="424"/>
        <v>2287032</v>
      </c>
      <c r="L676" s="172">
        <f t="shared" si="424"/>
        <v>4681105</v>
      </c>
      <c r="M676" s="170">
        <f t="shared" si="424"/>
        <v>300000</v>
      </c>
      <c r="N676" s="350">
        <f t="shared" si="424"/>
        <v>816100</v>
      </c>
      <c r="O676" s="170">
        <f t="shared" si="424"/>
        <v>610600</v>
      </c>
      <c r="P676" s="147">
        <f t="shared" si="424"/>
        <v>3060000</v>
      </c>
      <c r="Q676" s="147">
        <f t="shared" si="424"/>
        <v>400000</v>
      </c>
      <c r="R676" s="147">
        <f t="shared" si="424"/>
        <v>600000</v>
      </c>
    </row>
    <row r="677" spans="1:18" ht="13.2" x14ac:dyDescent="0.25">
      <c r="A677" s="4"/>
      <c r="B677" s="202" t="s">
        <v>220</v>
      </c>
      <c r="C677" s="4"/>
      <c r="D677" s="93">
        <f t="shared" ref="D677:Q677" si="425">D672</f>
        <v>146184</v>
      </c>
      <c r="E677" s="93">
        <f t="shared" si="425"/>
        <v>73100</v>
      </c>
      <c r="F677" s="93">
        <f t="shared" si="425"/>
        <v>201876</v>
      </c>
      <c r="G677" s="93">
        <f t="shared" si="425"/>
        <v>141432</v>
      </c>
      <c r="H677" s="93">
        <f t="shared" si="425"/>
        <v>156755</v>
      </c>
      <c r="I677" s="98">
        <f t="shared" si="425"/>
        <v>139202</v>
      </c>
      <c r="J677" s="98">
        <f t="shared" si="425"/>
        <v>139451</v>
      </c>
      <c r="K677" s="98">
        <f t="shared" si="425"/>
        <v>201636</v>
      </c>
      <c r="L677" s="98">
        <f t="shared" si="425"/>
        <v>1533920</v>
      </c>
      <c r="M677" s="94">
        <f>M672</f>
        <v>273920</v>
      </c>
      <c r="N677" s="336">
        <f>N672</f>
        <v>1773920</v>
      </c>
      <c r="O677" s="94">
        <f>O672</f>
        <v>1773920</v>
      </c>
      <c r="P677" s="93">
        <f t="shared" si="425"/>
        <v>243660</v>
      </c>
      <c r="Q677" s="93">
        <f t="shared" si="425"/>
        <v>140000</v>
      </c>
      <c r="R677" s="93">
        <f t="shared" ref="R677" si="426">R672</f>
        <v>140000</v>
      </c>
    </row>
    <row r="678" spans="1:18" ht="13.2" x14ac:dyDescent="0.25">
      <c r="A678" s="21"/>
      <c r="B678" s="213" t="s">
        <v>224</v>
      </c>
      <c r="C678" s="21"/>
      <c r="D678" s="148">
        <f t="shared" ref="D678:G678" si="427">SUM(D675:D677)</f>
        <v>6297009</v>
      </c>
      <c r="E678" s="148">
        <f t="shared" si="427"/>
        <v>6823721</v>
      </c>
      <c r="F678" s="148">
        <f t="shared" si="427"/>
        <v>7651971</v>
      </c>
      <c r="G678" s="148">
        <f t="shared" si="427"/>
        <v>9353974</v>
      </c>
      <c r="H678" s="148">
        <f>SUM(H675:H677)</f>
        <v>10572773</v>
      </c>
      <c r="I678" s="148">
        <f t="shared" ref="I678:L678" si="428">SUM(I675:I677)</f>
        <v>11711410</v>
      </c>
      <c r="J678" s="148">
        <f t="shared" si="428"/>
        <v>13331640</v>
      </c>
      <c r="K678" s="148">
        <f t="shared" si="428"/>
        <v>14887942</v>
      </c>
      <c r="L678" s="148">
        <f t="shared" si="428"/>
        <v>21061529</v>
      </c>
      <c r="M678" s="148">
        <f>SUM(M675:M677)</f>
        <v>14645193</v>
      </c>
      <c r="N678" s="148">
        <f>SUM(N675:N677)</f>
        <v>18027712</v>
      </c>
      <c r="O678" s="148">
        <f>SUM(O675:O677)</f>
        <v>17800267</v>
      </c>
      <c r="P678" s="148">
        <f t="shared" ref="P678:Q678" si="429">SUM(P675:P677)</f>
        <v>18428138</v>
      </c>
      <c r="Q678" s="148">
        <f t="shared" si="429"/>
        <v>15645085</v>
      </c>
      <c r="R678" s="148">
        <f t="shared" ref="R678" si="430">SUM(R675:R677)</f>
        <v>15853845</v>
      </c>
    </row>
    <row r="679" spans="1:18" ht="13.8" thickBot="1" x14ac:dyDescent="0.3">
      <c r="A679" s="58"/>
      <c r="B679" s="220"/>
      <c r="C679" s="58"/>
      <c r="D679" s="46"/>
      <c r="E679" s="46"/>
      <c r="F679" s="46"/>
      <c r="G679" s="46"/>
      <c r="H679" s="46"/>
      <c r="I679" s="46"/>
      <c r="J679" s="46"/>
      <c r="K679" s="46"/>
      <c r="L679" s="46"/>
      <c r="M679" s="58"/>
      <c r="N679" s="58"/>
      <c r="O679" s="58"/>
      <c r="P679" s="58"/>
    </row>
    <row r="680" spans="1:18" s="33" customFormat="1" ht="26.4" x14ac:dyDescent="0.25">
      <c r="A680" s="193"/>
      <c r="B680" s="233" t="s">
        <v>221</v>
      </c>
      <c r="C680" s="193"/>
      <c r="D680" s="194" t="s">
        <v>1</v>
      </c>
      <c r="E680" s="194" t="s">
        <v>28</v>
      </c>
      <c r="F680" s="195" t="s">
        <v>1</v>
      </c>
      <c r="G680" s="188" t="s">
        <v>466</v>
      </c>
      <c r="H680" s="188" t="s">
        <v>467</v>
      </c>
      <c r="I680" s="187" t="s">
        <v>468</v>
      </c>
      <c r="J680" s="190" t="s">
        <v>478</v>
      </c>
      <c r="K680" s="190" t="s">
        <v>535</v>
      </c>
      <c r="L680" s="190" t="s">
        <v>581</v>
      </c>
      <c r="M680" s="78" t="s">
        <v>578</v>
      </c>
      <c r="N680" s="251" t="s">
        <v>579</v>
      </c>
      <c r="O680" s="251" t="s">
        <v>536</v>
      </c>
      <c r="P680" s="251" t="s">
        <v>479</v>
      </c>
      <c r="Q680" s="177" t="s">
        <v>537</v>
      </c>
      <c r="R680" s="177" t="s">
        <v>582</v>
      </c>
    </row>
    <row r="681" spans="1:18" ht="13.2" x14ac:dyDescent="0.25">
      <c r="A681" s="32"/>
      <c r="B681" s="222" t="s">
        <v>0</v>
      </c>
      <c r="C681" s="32"/>
      <c r="D681" s="150">
        <f>príjmy!E153</f>
        <v>5519617</v>
      </c>
      <c r="E681" s="150">
        <f>príjmy!F153</f>
        <v>6531942</v>
      </c>
      <c r="F681" s="150">
        <f>príjmy!G153</f>
        <v>7222556</v>
      </c>
      <c r="G681" s="150">
        <f>príjmy!H153</f>
        <v>8549977</v>
      </c>
      <c r="H681" s="150">
        <f>príjmy!I153</f>
        <v>10003399</v>
      </c>
      <c r="I681" s="150">
        <f>príjmy!J153</f>
        <v>11250219</v>
      </c>
      <c r="J681" s="150">
        <f>príjmy!K153</f>
        <v>11652691</v>
      </c>
      <c r="K681" s="150">
        <f>príjmy!L153</f>
        <v>12981532</v>
      </c>
      <c r="L681" s="150">
        <f>príjmy!M153</f>
        <v>15397032</v>
      </c>
      <c r="M681" s="171">
        <f>príjmy!N97</f>
        <v>13733574</v>
      </c>
      <c r="N681" s="351">
        <f>príjmy!O97</f>
        <v>14505777</v>
      </c>
      <c r="O681" s="171">
        <f>príjmy!P97</f>
        <v>14348611</v>
      </c>
      <c r="P681" s="150">
        <f>príjmy!Q153</f>
        <v>14741030</v>
      </c>
      <c r="Q681" s="150">
        <f>príjmy!R153</f>
        <v>15282620</v>
      </c>
      <c r="R681" s="150">
        <f>príjmy!S153</f>
        <v>15595915</v>
      </c>
    </row>
    <row r="682" spans="1:18" ht="13.2" x14ac:dyDescent="0.25">
      <c r="A682" s="32"/>
      <c r="B682" s="222" t="s">
        <v>29</v>
      </c>
      <c r="C682" s="32"/>
      <c r="D682" s="150">
        <f>príjmy!E154</f>
        <v>410500</v>
      </c>
      <c r="E682" s="150">
        <f>príjmy!F154</f>
        <v>94679</v>
      </c>
      <c r="F682" s="150">
        <f>príjmy!G154</f>
        <v>24698</v>
      </c>
      <c r="G682" s="150">
        <f>príjmy!H127</f>
        <v>87128</v>
      </c>
      <c r="H682" s="150">
        <f>príjmy!I154</f>
        <v>290804</v>
      </c>
      <c r="I682" s="150">
        <f>príjmy!J154</f>
        <v>269155</v>
      </c>
      <c r="J682" s="150">
        <f>príjmy!K154</f>
        <v>270385</v>
      </c>
      <c r="K682" s="150">
        <f>príjmy!L154</f>
        <v>922243</v>
      </c>
      <c r="L682" s="150">
        <f>príjmy!M154</f>
        <v>3859631</v>
      </c>
      <c r="M682" s="171">
        <f>príjmy!N127</f>
        <v>635000</v>
      </c>
      <c r="N682" s="351">
        <f>príjmy!O127</f>
        <v>1006100</v>
      </c>
      <c r="O682" s="171">
        <f>príjmy!P127</f>
        <v>1056100</v>
      </c>
      <c r="P682" s="150">
        <f>príjmy!Q127</f>
        <v>2390000</v>
      </c>
      <c r="Q682" s="150">
        <f>príjmy!R127</f>
        <v>20000</v>
      </c>
      <c r="R682" s="150">
        <f>príjmy!S127</f>
        <v>20000</v>
      </c>
    </row>
    <row r="683" spans="1:18" ht="13.2" x14ac:dyDescent="0.25">
      <c r="A683" s="32"/>
      <c r="B683" s="222" t="s">
        <v>41</v>
      </c>
      <c r="C683" s="32"/>
      <c r="D683" s="150">
        <f>príjmy!E155</f>
        <v>592894</v>
      </c>
      <c r="E683" s="150">
        <f>príjmy!F155</f>
        <v>762250</v>
      </c>
      <c r="F683" s="150">
        <f>príjmy!G155</f>
        <v>240933</v>
      </c>
      <c r="G683" s="150">
        <f>príjmy!H131</f>
        <v>294786</v>
      </c>
      <c r="H683" s="150">
        <f>príjmy!I155</f>
        <v>381841</v>
      </c>
      <c r="I683" s="150">
        <f>príjmy!J155</f>
        <v>560752</v>
      </c>
      <c r="J683" s="150">
        <f>príjmy!K155</f>
        <v>2329668</v>
      </c>
      <c r="K683" s="150">
        <f>príjmy!L155</f>
        <v>2453727</v>
      </c>
      <c r="L683" s="150">
        <f>príjmy!M155</f>
        <v>2728139</v>
      </c>
      <c r="M683" s="79">
        <f>príjmy!N131</f>
        <v>0</v>
      </c>
      <c r="N683" s="331">
        <f>príjmy!O131</f>
        <v>1999503</v>
      </c>
      <c r="O683" s="79">
        <f>príjmy!P131</f>
        <v>2019503</v>
      </c>
      <c r="P683" s="150">
        <f>príjmy!Q131</f>
        <v>750000</v>
      </c>
      <c r="Q683" s="52"/>
      <c r="R683" s="52"/>
    </row>
    <row r="684" spans="1:18" ht="13.2" x14ac:dyDescent="0.25">
      <c r="A684" s="32"/>
      <c r="B684" s="222" t="s">
        <v>42</v>
      </c>
      <c r="C684" s="32"/>
      <c r="D684" s="150">
        <f>príjmy!E157</f>
        <v>203576</v>
      </c>
      <c r="E684" s="150">
        <f>príjmy!F157</f>
        <v>222077</v>
      </c>
      <c r="F684" s="150">
        <f>príjmy!G157</f>
        <v>260276</v>
      </c>
      <c r="G684" s="150">
        <f>príjmy!H156</f>
        <v>5140</v>
      </c>
      <c r="H684" s="150">
        <v>569881</v>
      </c>
      <c r="I684" s="150">
        <f>príjmy!J156</f>
        <v>0</v>
      </c>
      <c r="J684" s="150"/>
      <c r="K684" s="150"/>
      <c r="L684" s="150"/>
      <c r="M684" s="79"/>
      <c r="N684" s="288"/>
      <c r="O684" s="79"/>
      <c r="P684" s="51"/>
      <c r="Q684" s="52"/>
      <c r="R684" s="52"/>
    </row>
    <row r="685" spans="1:18" ht="13.2" x14ac:dyDescent="0.25">
      <c r="A685" s="32"/>
      <c r="B685" s="222" t="s">
        <v>313</v>
      </c>
      <c r="C685" s="32"/>
      <c r="D685" s="150"/>
      <c r="E685" s="150">
        <v>-673</v>
      </c>
      <c r="F685" s="150">
        <v>0</v>
      </c>
      <c r="G685" s="150">
        <f>príjmy!H157</f>
        <v>590217</v>
      </c>
      <c r="H685" s="150">
        <v>37</v>
      </c>
      <c r="I685" s="150">
        <f>príjmy!J157</f>
        <v>537981</v>
      </c>
      <c r="J685" s="150">
        <f>príjmy!K157</f>
        <v>503864</v>
      </c>
      <c r="K685" s="150">
        <v>697357</v>
      </c>
      <c r="L685" s="150">
        <v>798143</v>
      </c>
      <c r="M685" s="79">
        <v>530874</v>
      </c>
      <c r="N685" s="288">
        <v>530874</v>
      </c>
      <c r="O685" s="79">
        <v>530874</v>
      </c>
      <c r="P685" s="51">
        <f>príjmy!Q157</f>
        <v>603017</v>
      </c>
      <c r="Q685" s="51">
        <f>príjmy!R157</f>
        <v>603017</v>
      </c>
      <c r="R685" s="51">
        <f>príjmy!S157</f>
        <v>603017</v>
      </c>
    </row>
    <row r="686" spans="1:18" ht="13.2" x14ac:dyDescent="0.25">
      <c r="A686" s="7"/>
      <c r="B686" s="232" t="s">
        <v>43</v>
      </c>
      <c r="C686" s="7"/>
      <c r="D686" s="97">
        <f>SUM(D681:D684)</f>
        <v>6726587</v>
      </c>
      <c r="E686" s="97">
        <f>SUM(E681:E685)</f>
        <v>7610275</v>
      </c>
      <c r="F686" s="97">
        <f>SUM(F681:F685)</f>
        <v>7748463</v>
      </c>
      <c r="G686" s="97">
        <f>SUM(G681:G685)</f>
        <v>9527248</v>
      </c>
      <c r="H686" s="97">
        <f>SUM(H681:H685)</f>
        <v>11245962</v>
      </c>
      <c r="I686" s="97">
        <f>I681+I682+I683+I684+I685</f>
        <v>12618107</v>
      </c>
      <c r="J686" s="97">
        <f>J681+J682+J683+J684+J685</f>
        <v>14756608</v>
      </c>
      <c r="K686" s="97">
        <f t="shared" ref="K686:P686" si="431">SUM(K681:K685)</f>
        <v>17054859</v>
      </c>
      <c r="L686" s="97">
        <f t="shared" si="431"/>
        <v>22782945</v>
      </c>
      <c r="M686" s="138">
        <f t="shared" si="431"/>
        <v>14899448</v>
      </c>
      <c r="N686" s="138">
        <f t="shared" si="431"/>
        <v>18042254</v>
      </c>
      <c r="O686" s="138">
        <f t="shared" si="431"/>
        <v>17955088</v>
      </c>
      <c r="P686" s="138">
        <f t="shared" si="431"/>
        <v>18484047</v>
      </c>
      <c r="Q686" s="138">
        <f t="shared" ref="Q686" si="432">SUM(Q681:Q685)</f>
        <v>15905637</v>
      </c>
      <c r="R686" s="138">
        <f t="shared" ref="R686" si="433">SUM(R681:R685)</f>
        <v>16218932</v>
      </c>
    </row>
    <row r="687" spans="1:18" ht="13.2" x14ac:dyDescent="0.25">
      <c r="A687" s="7"/>
      <c r="B687" s="232" t="s">
        <v>225</v>
      </c>
      <c r="C687" s="7"/>
      <c r="D687" s="97">
        <f t="shared" ref="D687:Q687" si="434">D686-D678</f>
        <v>429578</v>
      </c>
      <c r="E687" s="97">
        <f t="shared" si="434"/>
        <v>786554</v>
      </c>
      <c r="F687" s="97">
        <f t="shared" si="434"/>
        <v>96492</v>
      </c>
      <c r="G687" s="97">
        <f t="shared" si="434"/>
        <v>173274</v>
      </c>
      <c r="H687" s="97">
        <f t="shared" si="434"/>
        <v>673189</v>
      </c>
      <c r="I687" s="97">
        <f t="shared" si="434"/>
        <v>906697</v>
      </c>
      <c r="J687" s="97">
        <f t="shared" si="434"/>
        <v>1424968</v>
      </c>
      <c r="K687" s="97">
        <f>K686-K678</f>
        <v>2166917</v>
      </c>
      <c r="L687" s="97">
        <f>L686-L678</f>
        <v>1721416</v>
      </c>
      <c r="M687" s="138">
        <f>M686-M678</f>
        <v>254255</v>
      </c>
      <c r="N687" s="138">
        <f>N686-N678</f>
        <v>14542</v>
      </c>
      <c r="O687" s="138">
        <f>O686-O678</f>
        <v>154821</v>
      </c>
      <c r="P687" s="138">
        <f t="shared" si="434"/>
        <v>55909</v>
      </c>
      <c r="Q687" s="138">
        <f t="shared" si="434"/>
        <v>260552</v>
      </c>
      <c r="R687" s="138">
        <f t="shared" ref="R687" si="435">R686-R678</f>
        <v>365087</v>
      </c>
    </row>
    <row r="688" spans="1:18" ht="13.8" thickBot="1" x14ac:dyDescent="0.3">
      <c r="A688" s="58"/>
      <c r="B688" s="220"/>
      <c r="C688" s="58"/>
      <c r="D688" s="46"/>
      <c r="E688" s="46"/>
      <c r="F688" s="46"/>
      <c r="G688" s="46"/>
      <c r="H688" s="46"/>
      <c r="I688" s="46"/>
      <c r="J688" s="46"/>
      <c r="K688" s="46"/>
      <c r="L688" s="46"/>
      <c r="M688" s="58"/>
      <c r="N688" s="58"/>
      <c r="O688" s="58"/>
      <c r="P688" s="58"/>
    </row>
    <row r="689" spans="1:20" s="33" customFormat="1" ht="26.4" x14ac:dyDescent="0.25">
      <c r="A689" s="193"/>
      <c r="B689" s="233" t="s">
        <v>469</v>
      </c>
      <c r="C689" s="193"/>
      <c r="D689" s="194" t="s">
        <v>1</v>
      </c>
      <c r="E689" s="194" t="s">
        <v>28</v>
      </c>
      <c r="F689" s="195" t="s">
        <v>1</v>
      </c>
      <c r="G689" s="188" t="s">
        <v>466</v>
      </c>
      <c r="H689" s="188" t="s">
        <v>467</v>
      </c>
      <c r="I689" s="187" t="s">
        <v>468</v>
      </c>
      <c r="J689" s="190" t="s">
        <v>478</v>
      </c>
      <c r="K689" s="190" t="s">
        <v>535</v>
      </c>
      <c r="L689" s="190" t="s">
        <v>581</v>
      </c>
      <c r="M689" s="78" t="s">
        <v>578</v>
      </c>
      <c r="N689" s="251" t="s">
        <v>579</v>
      </c>
      <c r="O689" s="251" t="s">
        <v>536</v>
      </c>
      <c r="P689" s="251" t="s">
        <v>479</v>
      </c>
      <c r="Q689" s="177" t="s">
        <v>537</v>
      </c>
      <c r="R689" s="177" t="s">
        <v>582</v>
      </c>
    </row>
    <row r="690" spans="1:20" ht="13.2" x14ac:dyDescent="0.25">
      <c r="A690" s="5"/>
      <c r="B690" s="203" t="s">
        <v>226</v>
      </c>
      <c r="C690" s="5"/>
      <c r="D690" s="98">
        <f t="shared" ref="D690:L690" si="436">D681</f>
        <v>5519617</v>
      </c>
      <c r="E690" s="98">
        <f t="shared" si="436"/>
        <v>6531942</v>
      </c>
      <c r="F690" s="98">
        <f t="shared" si="436"/>
        <v>7222556</v>
      </c>
      <c r="G690" s="98">
        <f t="shared" si="436"/>
        <v>8549977</v>
      </c>
      <c r="H690" s="98">
        <f t="shared" si="436"/>
        <v>10003399</v>
      </c>
      <c r="I690" s="98">
        <f t="shared" si="436"/>
        <v>11250219</v>
      </c>
      <c r="J690" s="98">
        <f t="shared" si="436"/>
        <v>11652691</v>
      </c>
      <c r="K690" s="98">
        <f t="shared" si="436"/>
        <v>12981532</v>
      </c>
      <c r="L690" s="98">
        <f t="shared" si="436"/>
        <v>15397032</v>
      </c>
      <c r="M690" s="94">
        <f>príjmy!N153</f>
        <v>13733574</v>
      </c>
      <c r="N690" s="94">
        <f>príjmy!O153</f>
        <v>14505777</v>
      </c>
      <c r="O690" s="94">
        <f>príjmy!P153</f>
        <v>14348611</v>
      </c>
      <c r="P690" s="98">
        <f>príjmy!Q153</f>
        <v>14741030</v>
      </c>
      <c r="Q690" s="98">
        <f>príjmy!R153</f>
        <v>15282620</v>
      </c>
      <c r="R690" s="98">
        <f>príjmy!S153</f>
        <v>15595915</v>
      </c>
    </row>
    <row r="691" spans="1:20" ht="13.2" x14ac:dyDescent="0.25">
      <c r="A691" s="5"/>
      <c r="B691" s="203" t="s">
        <v>227</v>
      </c>
      <c r="C691" s="5"/>
      <c r="D691" s="98">
        <f>D684</f>
        <v>203576</v>
      </c>
      <c r="E691" s="98">
        <f>E684</f>
        <v>222077</v>
      </c>
      <c r="F691" s="98">
        <f>F684</f>
        <v>260276</v>
      </c>
      <c r="G691" s="98">
        <f>príjmy!H156+príjmy!H157</f>
        <v>595357</v>
      </c>
      <c r="H691" s="98">
        <v>569881</v>
      </c>
      <c r="I691" s="98">
        <f>príjmy!J157</f>
        <v>537981</v>
      </c>
      <c r="J691" s="98">
        <f>príjmy!K157</f>
        <v>503864</v>
      </c>
      <c r="K691" s="98">
        <f>príjmy!L157</f>
        <v>697357</v>
      </c>
      <c r="L691" s="98">
        <v>798143</v>
      </c>
      <c r="M691" s="94">
        <f>príjmy!N157</f>
        <v>530874</v>
      </c>
      <c r="N691" s="298">
        <v>530874</v>
      </c>
      <c r="O691" s="94">
        <v>530874</v>
      </c>
      <c r="P691" s="98">
        <f>príjmy!Q157</f>
        <v>603017</v>
      </c>
      <c r="Q691" s="98">
        <f>príjmy!R157</f>
        <v>603017</v>
      </c>
      <c r="R691" s="98">
        <f>príjmy!S157</f>
        <v>603017</v>
      </c>
    </row>
    <row r="692" spans="1:20" ht="13.2" x14ac:dyDescent="0.25">
      <c r="A692" s="4"/>
      <c r="B692" s="202" t="s">
        <v>228</v>
      </c>
      <c r="C692" s="4"/>
      <c r="D692" s="92">
        <f t="shared" ref="D692:G692" si="437">SUM(D690:D691)</f>
        <v>5723193</v>
      </c>
      <c r="E692" s="92">
        <f t="shared" si="437"/>
        <v>6754019</v>
      </c>
      <c r="F692" s="92">
        <f t="shared" si="437"/>
        <v>7482832</v>
      </c>
      <c r="G692" s="92">
        <f t="shared" si="437"/>
        <v>9145334</v>
      </c>
      <c r="H692" s="92">
        <f t="shared" ref="H692:Q692" si="438">SUM(H690:H691)</f>
        <v>10573280</v>
      </c>
      <c r="I692" s="92">
        <f t="shared" si="438"/>
        <v>11788200</v>
      </c>
      <c r="J692" s="92">
        <f t="shared" si="438"/>
        <v>12156555</v>
      </c>
      <c r="K692" s="92">
        <f t="shared" si="438"/>
        <v>13678889</v>
      </c>
      <c r="L692" s="92">
        <f>SUM(L690:L691)</f>
        <v>16195175</v>
      </c>
      <c r="M692" s="91">
        <f>SUM(M690:M691)</f>
        <v>14264448</v>
      </c>
      <c r="N692" s="296">
        <f>SUM(N690:N691)</f>
        <v>15036651</v>
      </c>
      <c r="O692" s="91">
        <f>SUM(O690:O691)</f>
        <v>14879485</v>
      </c>
      <c r="P692" s="92">
        <f t="shared" si="438"/>
        <v>15344047</v>
      </c>
      <c r="Q692" s="92">
        <f t="shared" si="438"/>
        <v>15885637</v>
      </c>
      <c r="R692" s="92">
        <f t="shared" ref="R692" si="439">SUM(R690:R691)</f>
        <v>16198932</v>
      </c>
    </row>
    <row r="693" spans="1:20" ht="13.2" x14ac:dyDescent="0.25">
      <c r="A693" s="5"/>
      <c r="B693" s="203" t="s">
        <v>229</v>
      </c>
      <c r="C693" s="5"/>
      <c r="D693" s="150">
        <f>D571</f>
        <v>5614122</v>
      </c>
      <c r="E693" s="150">
        <f>E571</f>
        <v>6097973</v>
      </c>
      <c r="F693" s="150">
        <f>F571</f>
        <v>7243932</v>
      </c>
      <c r="G693" s="150">
        <f>G571</f>
        <v>8503289</v>
      </c>
      <c r="H693" s="150">
        <v>9724202</v>
      </c>
      <c r="I693" s="150">
        <f t="shared" ref="I693:R693" si="440">I571</f>
        <v>10846106</v>
      </c>
      <c r="J693" s="150">
        <f t="shared" si="440"/>
        <v>11372111</v>
      </c>
      <c r="K693" s="150">
        <f t="shared" si="440"/>
        <v>12399274</v>
      </c>
      <c r="L693" s="150">
        <f t="shared" si="440"/>
        <v>14846504</v>
      </c>
      <c r="M693" s="171">
        <f t="shared" si="440"/>
        <v>14071273</v>
      </c>
      <c r="N693" s="171">
        <f t="shared" si="440"/>
        <v>15437692</v>
      </c>
      <c r="O693" s="171">
        <f t="shared" si="440"/>
        <v>15415747</v>
      </c>
      <c r="P693" s="150">
        <f t="shared" si="440"/>
        <v>15124478</v>
      </c>
      <c r="Q693" s="150">
        <f t="shared" si="440"/>
        <v>15105085</v>
      </c>
      <c r="R693" s="150">
        <f t="shared" si="440"/>
        <v>15113845</v>
      </c>
    </row>
    <row r="694" spans="1:20" ht="13.2" x14ac:dyDescent="0.25">
      <c r="A694" s="4"/>
      <c r="B694" s="276" t="s">
        <v>230</v>
      </c>
      <c r="C694" s="274"/>
      <c r="D694" s="275">
        <f t="shared" ref="D694:F694" si="441">D692-D693</f>
        <v>109071</v>
      </c>
      <c r="E694" s="275">
        <f t="shared" si="441"/>
        <v>656046</v>
      </c>
      <c r="F694" s="275">
        <f t="shared" si="441"/>
        <v>238900</v>
      </c>
      <c r="G694" s="275">
        <f>G692-G693</f>
        <v>642045</v>
      </c>
      <c r="H694" s="275">
        <f t="shared" ref="H694:Q694" si="442">H692-H693</f>
        <v>849078</v>
      </c>
      <c r="I694" s="275">
        <f t="shared" si="442"/>
        <v>942094</v>
      </c>
      <c r="J694" s="275">
        <f t="shared" ref="J694:O694" si="443">J692-J693</f>
        <v>784444</v>
      </c>
      <c r="K694" s="121">
        <f t="shared" si="443"/>
        <v>1279615</v>
      </c>
      <c r="L694" s="121">
        <f t="shared" si="443"/>
        <v>1348671</v>
      </c>
      <c r="M694" s="121">
        <f t="shared" si="443"/>
        <v>193175</v>
      </c>
      <c r="N694" s="121">
        <f t="shared" si="443"/>
        <v>-401041</v>
      </c>
      <c r="O694" s="121">
        <f t="shared" si="443"/>
        <v>-536262</v>
      </c>
      <c r="P694" s="121">
        <f t="shared" si="442"/>
        <v>219569</v>
      </c>
      <c r="Q694" s="121">
        <f t="shared" si="442"/>
        <v>780552</v>
      </c>
      <c r="R694" s="121">
        <f t="shared" ref="R694" si="444">R692-R693</f>
        <v>1085087</v>
      </c>
    </row>
    <row r="695" spans="1:20" ht="13.8" thickBot="1" x14ac:dyDescent="0.3">
      <c r="A695" s="8"/>
      <c r="B695" s="200"/>
      <c r="C695" s="8"/>
      <c r="D695" s="46"/>
      <c r="E695" s="46"/>
      <c r="F695" s="46"/>
      <c r="G695" s="46"/>
      <c r="H695" s="46"/>
      <c r="I695" s="46"/>
      <c r="J695" s="46"/>
      <c r="K695" s="46"/>
      <c r="L695" s="46"/>
      <c r="M695" s="58"/>
      <c r="N695" s="58"/>
      <c r="O695" s="58"/>
      <c r="P695" s="58"/>
    </row>
    <row r="696" spans="1:20" s="33" customFormat="1" ht="26.4" x14ac:dyDescent="0.25">
      <c r="A696" s="193"/>
      <c r="B696" s="233" t="s">
        <v>470</v>
      </c>
      <c r="C696" s="193"/>
      <c r="D696" s="194" t="s">
        <v>1</v>
      </c>
      <c r="E696" s="194" t="s">
        <v>28</v>
      </c>
      <c r="F696" s="195" t="s">
        <v>1</v>
      </c>
      <c r="G696" s="188" t="s">
        <v>466</v>
      </c>
      <c r="H696" s="188" t="s">
        <v>467</v>
      </c>
      <c r="I696" s="187" t="s">
        <v>468</v>
      </c>
      <c r="J696" s="190" t="s">
        <v>478</v>
      </c>
      <c r="K696" s="190" t="s">
        <v>535</v>
      </c>
      <c r="L696" s="190" t="s">
        <v>581</v>
      </c>
      <c r="M696" s="78" t="s">
        <v>578</v>
      </c>
      <c r="N696" s="251" t="s">
        <v>579</v>
      </c>
      <c r="O696" s="251" t="s">
        <v>536</v>
      </c>
      <c r="P696" s="251" t="s">
        <v>479</v>
      </c>
      <c r="Q696" s="177" t="s">
        <v>537</v>
      </c>
      <c r="R696" s="177" t="s">
        <v>582</v>
      </c>
    </row>
    <row r="697" spans="1:20" ht="13.2" x14ac:dyDescent="0.25">
      <c r="A697" s="5"/>
      <c r="B697" s="203" t="s">
        <v>231</v>
      </c>
      <c r="C697" s="5"/>
      <c r="D697" s="98">
        <f>D682</f>
        <v>410500</v>
      </c>
      <c r="E697" s="98">
        <f>E682</f>
        <v>94679</v>
      </c>
      <c r="F697" s="98">
        <f>F682</f>
        <v>24698</v>
      </c>
      <c r="G697" s="98">
        <f>príjmy!H127</f>
        <v>87128</v>
      </c>
      <c r="H697" s="98">
        <f>H682</f>
        <v>290804</v>
      </c>
      <c r="I697" s="98">
        <f>príjmy!J154</f>
        <v>269155</v>
      </c>
      <c r="J697" s="98">
        <f>príjmy!K154</f>
        <v>270385</v>
      </c>
      <c r="K697" s="98">
        <f>príjmy!L154</f>
        <v>922243</v>
      </c>
      <c r="L697" s="98">
        <f>príjmy!M154</f>
        <v>3859631</v>
      </c>
      <c r="M697" s="94">
        <f>príjmy!N127</f>
        <v>635000</v>
      </c>
      <c r="N697" s="94">
        <f>príjmy!O127</f>
        <v>1006100</v>
      </c>
      <c r="O697" s="94">
        <f>príjmy!P127</f>
        <v>1056100</v>
      </c>
      <c r="P697" s="98">
        <f>príjmy!Q154</f>
        <v>2390000</v>
      </c>
      <c r="Q697" s="98">
        <f>príjmy!R154</f>
        <v>20000</v>
      </c>
      <c r="R697" s="98">
        <f>príjmy!S154</f>
        <v>20000</v>
      </c>
    </row>
    <row r="698" spans="1:20" ht="13.2" x14ac:dyDescent="0.25">
      <c r="A698" s="5"/>
      <c r="B698" s="203" t="s">
        <v>232</v>
      </c>
      <c r="C698" s="5"/>
      <c r="D698" s="98">
        <f>D676</f>
        <v>536703</v>
      </c>
      <c r="E698" s="98">
        <f>E676</f>
        <v>652648</v>
      </c>
      <c r="F698" s="98">
        <f>F676</f>
        <v>206163</v>
      </c>
      <c r="G698" s="98">
        <f>G662</f>
        <v>709253</v>
      </c>
      <c r="H698" s="98">
        <f t="shared" ref="H698:Q698" si="445">H676</f>
        <v>691816</v>
      </c>
      <c r="I698" s="98">
        <f t="shared" si="445"/>
        <v>726102</v>
      </c>
      <c r="J698" s="98">
        <f t="shared" si="445"/>
        <v>1820078</v>
      </c>
      <c r="K698" s="98">
        <f t="shared" si="445"/>
        <v>2287032</v>
      </c>
      <c r="L698" s="98">
        <f t="shared" si="445"/>
        <v>4681105</v>
      </c>
      <c r="M698" s="94">
        <f>M662</f>
        <v>300000</v>
      </c>
      <c r="N698" s="94">
        <f>N662</f>
        <v>816100</v>
      </c>
      <c r="O698" s="94">
        <f>O662</f>
        <v>610600</v>
      </c>
      <c r="P698" s="98">
        <f t="shared" si="445"/>
        <v>3060000</v>
      </c>
      <c r="Q698" s="98">
        <f t="shared" si="445"/>
        <v>400000</v>
      </c>
      <c r="R698" s="98">
        <f t="shared" ref="R698" si="446">R676</f>
        <v>600000</v>
      </c>
    </row>
    <row r="699" spans="1:20" ht="13.2" x14ac:dyDescent="0.25">
      <c r="A699" s="4"/>
      <c r="B699" s="213" t="s">
        <v>233</v>
      </c>
      <c r="C699" s="21"/>
      <c r="D699" s="286">
        <f t="shared" ref="D699:F699" si="447">D697-D698</f>
        <v>-126203</v>
      </c>
      <c r="E699" s="121">
        <f t="shared" si="447"/>
        <v>-557969</v>
      </c>
      <c r="F699" s="121">
        <f t="shared" si="447"/>
        <v>-181465</v>
      </c>
      <c r="G699" s="121">
        <f>G697-G698</f>
        <v>-622125</v>
      </c>
      <c r="H699" s="121">
        <f>H697-H698</f>
        <v>-401012</v>
      </c>
      <c r="I699" s="121">
        <f t="shared" ref="I699:L699" si="448">I697-I698</f>
        <v>-456947</v>
      </c>
      <c r="J699" s="121">
        <f t="shared" si="448"/>
        <v>-1549693</v>
      </c>
      <c r="K699" s="121">
        <f t="shared" si="448"/>
        <v>-1364789</v>
      </c>
      <c r="L699" s="121">
        <f t="shared" si="448"/>
        <v>-821474</v>
      </c>
      <c r="M699" s="121">
        <f>M697-M698</f>
        <v>335000</v>
      </c>
      <c r="N699" s="121">
        <f>N697-N698</f>
        <v>190000</v>
      </c>
      <c r="O699" s="121">
        <f>O697-O698</f>
        <v>445500</v>
      </c>
      <c r="P699" s="121">
        <f t="shared" ref="P699:Q699" si="449">P697-P698</f>
        <v>-670000</v>
      </c>
      <c r="Q699" s="121">
        <f t="shared" si="449"/>
        <v>-380000</v>
      </c>
      <c r="R699" s="121">
        <f t="shared" ref="R699" si="450">R697-R698</f>
        <v>-580000</v>
      </c>
    </row>
    <row r="700" spans="1:20" ht="13.8" thickBot="1" x14ac:dyDescent="0.3">
      <c r="A700" s="58"/>
      <c r="B700" s="220"/>
      <c r="C700" s="58"/>
      <c r="D700" s="46"/>
      <c r="E700" s="46"/>
      <c r="F700" s="46"/>
      <c r="G700" s="46"/>
      <c r="H700" s="46"/>
      <c r="I700" s="46"/>
      <c r="J700" s="46"/>
      <c r="K700" s="46"/>
      <c r="L700" s="46"/>
      <c r="M700" s="58"/>
      <c r="N700" s="58"/>
      <c r="O700" s="58"/>
      <c r="P700" s="58"/>
    </row>
    <row r="701" spans="1:20" s="33" customFormat="1" ht="26.4" x14ac:dyDescent="0.25">
      <c r="A701" s="193"/>
      <c r="B701" s="233" t="s">
        <v>471</v>
      </c>
      <c r="C701" s="193"/>
      <c r="D701" s="194" t="s">
        <v>1</v>
      </c>
      <c r="E701" s="194" t="s">
        <v>28</v>
      </c>
      <c r="F701" s="195" t="s">
        <v>1</v>
      </c>
      <c r="G701" s="188" t="s">
        <v>466</v>
      </c>
      <c r="H701" s="188" t="s">
        <v>467</v>
      </c>
      <c r="I701" s="187" t="s">
        <v>468</v>
      </c>
      <c r="J701" s="190" t="s">
        <v>478</v>
      </c>
      <c r="K701" s="190" t="s">
        <v>535</v>
      </c>
      <c r="L701" s="190" t="s">
        <v>581</v>
      </c>
      <c r="M701" s="78" t="s">
        <v>578</v>
      </c>
      <c r="N701" s="251" t="s">
        <v>579</v>
      </c>
      <c r="O701" s="251" t="s">
        <v>536</v>
      </c>
      <c r="P701" s="251" t="s">
        <v>479</v>
      </c>
      <c r="Q701" s="177" t="s">
        <v>537</v>
      </c>
      <c r="R701" s="177" t="s">
        <v>582</v>
      </c>
    </row>
    <row r="702" spans="1:20" ht="13.2" x14ac:dyDescent="0.25">
      <c r="A702" s="52"/>
      <c r="B702" s="234" t="s">
        <v>477</v>
      </c>
      <c r="C702" s="52"/>
      <c r="D702" s="98">
        <f>príjmy!E155</f>
        <v>592894</v>
      </c>
      <c r="E702" s="98">
        <f>E683+E685</f>
        <v>761577</v>
      </c>
      <c r="F702" s="98">
        <f>F683+F685</f>
        <v>240933</v>
      </c>
      <c r="G702" s="98">
        <f>príjmy!H131</f>
        <v>294786</v>
      </c>
      <c r="H702" s="98">
        <f>príjmy!I155+príjmy!I156</f>
        <v>381878</v>
      </c>
      <c r="I702" s="98">
        <f>príjmy!J155</f>
        <v>560752</v>
      </c>
      <c r="J702" s="98">
        <f>príjmy!K155</f>
        <v>2329668</v>
      </c>
      <c r="K702" s="98">
        <f>príjmy!L155</f>
        <v>2453727</v>
      </c>
      <c r="L702" s="98">
        <f>príjmy!M155</f>
        <v>2728139</v>
      </c>
      <c r="M702" s="94">
        <f>príjmy!N131</f>
        <v>0</v>
      </c>
      <c r="N702" s="94">
        <f>príjmy!O131</f>
        <v>1999503</v>
      </c>
      <c r="O702" s="94">
        <f>príjmy!P131</f>
        <v>2019503</v>
      </c>
      <c r="P702" s="98">
        <f>príjmy!Q155</f>
        <v>750000</v>
      </c>
      <c r="Q702" s="98">
        <f>príjmy!R155</f>
        <v>0</v>
      </c>
      <c r="R702" s="98">
        <f>príjmy!S155</f>
        <v>0</v>
      </c>
      <c r="S702" s="23"/>
      <c r="T702" s="23"/>
    </row>
    <row r="703" spans="1:20" ht="13.2" x14ac:dyDescent="0.25">
      <c r="A703" s="52"/>
      <c r="B703" s="234" t="s">
        <v>234</v>
      </c>
      <c r="C703" s="52"/>
      <c r="D703" s="140">
        <f t="shared" ref="D703:Q703" si="451">D672</f>
        <v>146184</v>
      </c>
      <c r="E703" s="140">
        <f t="shared" si="451"/>
        <v>73100</v>
      </c>
      <c r="F703" s="140">
        <f t="shared" si="451"/>
        <v>201876</v>
      </c>
      <c r="G703" s="140">
        <f t="shared" si="451"/>
        <v>141432</v>
      </c>
      <c r="H703" s="140">
        <f t="shared" si="451"/>
        <v>156755</v>
      </c>
      <c r="I703" s="140">
        <f t="shared" si="451"/>
        <v>139202</v>
      </c>
      <c r="J703" s="140">
        <f t="shared" si="451"/>
        <v>139451</v>
      </c>
      <c r="K703" s="140">
        <f t="shared" si="451"/>
        <v>201636</v>
      </c>
      <c r="L703" s="140">
        <f t="shared" si="451"/>
        <v>1533920</v>
      </c>
      <c r="M703" s="169">
        <f>M672</f>
        <v>273920</v>
      </c>
      <c r="N703" s="169">
        <f>N672</f>
        <v>1773920</v>
      </c>
      <c r="O703" s="169">
        <f>O672</f>
        <v>1773920</v>
      </c>
      <c r="P703" s="140">
        <f t="shared" si="451"/>
        <v>243660</v>
      </c>
      <c r="Q703" s="140">
        <f t="shared" si="451"/>
        <v>140000</v>
      </c>
      <c r="R703" s="140">
        <f t="shared" ref="R703" si="452">R672</f>
        <v>140000</v>
      </c>
    </row>
    <row r="704" spans="1:20" ht="13.2" x14ac:dyDescent="0.25">
      <c r="A704" s="7"/>
      <c r="B704" s="232" t="s">
        <v>235</v>
      </c>
      <c r="C704" s="7"/>
      <c r="D704" s="111">
        <f t="shared" ref="D704:F704" si="453">D702-D703</f>
        <v>446710</v>
      </c>
      <c r="E704" s="111">
        <f t="shared" si="453"/>
        <v>688477</v>
      </c>
      <c r="F704" s="111">
        <f t="shared" si="453"/>
        <v>39057</v>
      </c>
      <c r="G704" s="111">
        <f>G702-G703</f>
        <v>153354</v>
      </c>
      <c r="H704" s="111">
        <f>H702-H703</f>
        <v>225123</v>
      </c>
      <c r="I704" s="111">
        <f t="shared" ref="I704:L704" si="454">I702-I703</f>
        <v>421550</v>
      </c>
      <c r="J704" s="111">
        <f t="shared" si="454"/>
        <v>2190217</v>
      </c>
      <c r="K704" s="111">
        <f t="shared" si="454"/>
        <v>2252091</v>
      </c>
      <c r="L704" s="111">
        <f t="shared" si="454"/>
        <v>1194219</v>
      </c>
      <c r="M704" s="111">
        <f>M702-M703</f>
        <v>-273920</v>
      </c>
      <c r="N704" s="111">
        <f>N702-N703</f>
        <v>225583</v>
      </c>
      <c r="O704" s="111">
        <f>O702-O703</f>
        <v>245583</v>
      </c>
      <c r="P704" s="111">
        <f t="shared" ref="P704:Q704" si="455">P702-P703</f>
        <v>506340</v>
      </c>
      <c r="Q704" s="111">
        <f t="shared" si="455"/>
        <v>-140000</v>
      </c>
      <c r="R704" s="111">
        <f t="shared" ref="R704" si="456">R702-R703</f>
        <v>-140000</v>
      </c>
    </row>
    <row r="705" spans="1:18" ht="13.2" x14ac:dyDescent="0.25">
      <c r="A705" s="7"/>
      <c r="B705" s="232" t="s">
        <v>306</v>
      </c>
      <c r="C705" s="7"/>
      <c r="D705" s="151">
        <f t="shared" ref="D705:Q705" si="457">D694+D699+D704</f>
        <v>429578</v>
      </c>
      <c r="E705" s="151">
        <f t="shared" si="457"/>
        <v>786554</v>
      </c>
      <c r="F705" s="151">
        <f t="shared" si="457"/>
        <v>96492</v>
      </c>
      <c r="G705" s="151">
        <f t="shared" si="457"/>
        <v>173274</v>
      </c>
      <c r="H705" s="151">
        <f t="shared" si="457"/>
        <v>673189</v>
      </c>
      <c r="I705" s="151">
        <f t="shared" si="457"/>
        <v>906697</v>
      </c>
      <c r="J705" s="151">
        <f t="shared" si="457"/>
        <v>1424968</v>
      </c>
      <c r="K705" s="151">
        <f t="shared" si="457"/>
        <v>2166917</v>
      </c>
      <c r="L705" s="151">
        <f t="shared" si="457"/>
        <v>1721416</v>
      </c>
      <c r="M705" s="151">
        <f>M694+M699+M704</f>
        <v>254255</v>
      </c>
      <c r="N705" s="151">
        <f>N694+N699+N704</f>
        <v>14542</v>
      </c>
      <c r="O705" s="151">
        <f>O694+O699+O704</f>
        <v>154821</v>
      </c>
      <c r="P705" s="151">
        <f t="shared" si="457"/>
        <v>55909</v>
      </c>
      <c r="Q705" s="151">
        <f t="shared" si="457"/>
        <v>260552</v>
      </c>
      <c r="R705" s="151">
        <f t="shared" ref="R705" si="458">R694+R699+R704</f>
        <v>365087</v>
      </c>
    </row>
    <row r="706" spans="1:18" ht="13.2" x14ac:dyDescent="0.25">
      <c r="A706" s="58"/>
      <c r="B706" s="220" t="s">
        <v>523</v>
      </c>
      <c r="C706" s="58"/>
      <c r="D706" s="46"/>
      <c r="E706" s="46"/>
      <c r="F706" s="46"/>
      <c r="G706" s="46"/>
      <c r="H706" s="46"/>
      <c r="I706" s="46"/>
      <c r="J706" s="46"/>
      <c r="K706" s="46"/>
      <c r="L706" s="46"/>
      <c r="M706" s="58"/>
      <c r="N706" s="58"/>
      <c r="O706" s="58"/>
      <c r="P706" s="58"/>
    </row>
    <row r="708" spans="1:18" x14ac:dyDescent="0.25">
      <c r="A708" s="8"/>
      <c r="B708" s="235"/>
      <c r="C708" s="3"/>
    </row>
    <row r="709" spans="1:18" ht="20.25" customHeight="1" x14ac:dyDescent="0.25">
      <c r="A709" s="8"/>
      <c r="B709" s="377"/>
      <c r="C709" s="377"/>
      <c r="D709" s="377"/>
      <c r="E709" s="377"/>
      <c r="F709" s="377"/>
      <c r="G709" s="377"/>
      <c r="H709" s="377"/>
      <c r="I709" s="377"/>
      <c r="J709" s="245"/>
      <c r="K709" s="245"/>
      <c r="L709" s="245"/>
    </row>
    <row r="710" spans="1:18" ht="13.8" x14ac:dyDescent="0.25">
      <c r="A710" s="8"/>
      <c r="B710" s="235"/>
      <c r="C710" s="45"/>
      <c r="D710" s="46"/>
      <c r="E710" s="46"/>
      <c r="F710" s="46"/>
    </row>
    <row r="711" spans="1:18" x14ac:dyDescent="0.25">
      <c r="A711" s="8"/>
      <c r="B711" s="235"/>
      <c r="C711" s="3"/>
    </row>
    <row r="712" spans="1:18" x14ac:dyDescent="0.25">
      <c r="A712" s="8"/>
      <c r="B712" s="235"/>
      <c r="C712" s="3"/>
    </row>
    <row r="713" spans="1:18" x14ac:dyDescent="0.25">
      <c r="B713" s="236"/>
    </row>
    <row r="714" spans="1:18" x14ac:dyDescent="0.25">
      <c r="B714" s="236"/>
    </row>
    <row r="715" spans="1:18" x14ac:dyDescent="0.25">
      <c r="B715" s="236"/>
    </row>
    <row r="716" spans="1:18" x14ac:dyDescent="0.25">
      <c r="B716" s="236"/>
    </row>
  </sheetData>
  <mergeCells count="30">
    <mergeCell ref="B461:C461"/>
    <mergeCell ref="B468:C468"/>
    <mergeCell ref="B543:C543"/>
    <mergeCell ref="B548:C548"/>
    <mergeCell ref="B477:C477"/>
    <mergeCell ref="B501:C501"/>
    <mergeCell ref="B507:C507"/>
    <mergeCell ref="B512:C512"/>
    <mergeCell ref="B517:C517"/>
    <mergeCell ref="B353:C353"/>
    <mergeCell ref="B363:C363"/>
    <mergeCell ref="B373:C373"/>
    <mergeCell ref="B406:C406"/>
    <mergeCell ref="B429:C429"/>
    <mergeCell ref="B3:C3"/>
    <mergeCell ref="B709:I709"/>
    <mergeCell ref="B560:C560"/>
    <mergeCell ref="B574:C574"/>
    <mergeCell ref="B674:C674"/>
    <mergeCell ref="B77:C77"/>
    <mergeCell ref="B84:C84"/>
    <mergeCell ref="B115:C115"/>
    <mergeCell ref="B123:C123"/>
    <mergeCell ref="B106:C106"/>
    <mergeCell ref="B136:C136"/>
    <mergeCell ref="B211:C211"/>
    <mergeCell ref="B257:C257"/>
    <mergeCell ref="B281:C281"/>
    <mergeCell ref="B316:C316"/>
    <mergeCell ref="B327:C32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88" fitToHeight="0" orientation="landscape" verticalDpi="360" r:id="rId1"/>
  <headerFooter>
    <oddFooter>&amp;R&amp;P</oddFooter>
  </headerFooter>
  <rowBreaks count="19" manualBreakCount="19">
    <brk id="41" max="17" man="1"/>
    <brk id="83" max="17" man="1"/>
    <brk id="122" max="17" man="1"/>
    <brk id="156" max="17" man="1"/>
    <brk id="197" max="17" man="1"/>
    <brk id="233" max="17" man="1"/>
    <brk id="256" max="17" man="1"/>
    <brk id="292" max="17" man="1"/>
    <brk id="326" max="17" man="1"/>
    <brk id="351" max="17" man="1"/>
    <brk id="392" max="17" man="1"/>
    <brk id="428" max="17" man="1"/>
    <brk id="460" max="17" man="1"/>
    <brk id="500" max="17" man="1"/>
    <brk id="537" max="17" man="1"/>
    <brk id="572" max="17" man="1"/>
    <brk id="608" max="17" man="1"/>
    <brk id="645" max="17" man="1"/>
    <brk id="673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príjmy</vt:lpstr>
      <vt:lpstr>výdavky</vt:lpstr>
      <vt:lpstr>príjmy!Oblasť_tlače</vt:lpstr>
      <vt:lpstr>výdavky!Oblasť_tlače</vt:lpstr>
    </vt:vector>
  </TitlesOfParts>
  <Company>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Zuzana Baligova</cp:lastModifiedBy>
  <cp:lastPrinted>2024-11-25T14:39:54Z</cp:lastPrinted>
  <dcterms:created xsi:type="dcterms:W3CDTF">2010-09-27T11:27:20Z</dcterms:created>
  <dcterms:modified xsi:type="dcterms:W3CDTF">2024-11-26T17:58:21Z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5210792-6e5f-4945-9946-e33b2c1b77aa_Enabled">
    <vt:lpwstr>True</vt:lpwstr>
  </property>
  <property fmtid="{D5CDD505-2E9C-101B-9397-08002B2CF9AE}" pid="5" name="MSIP_Label_f5210792-6e5f-4945-9946-e33b2c1b77aa_SiteId">
    <vt:lpwstr>21f195bc-13e5-4339-82ea-ef8b8ecdd0a9</vt:lpwstr>
  </property>
  <property fmtid="{D5CDD505-2E9C-101B-9397-08002B2CF9AE}" pid="6" name="MSIP_Label_f5210792-6e5f-4945-9946-e33b2c1b77aa_Ref">
    <vt:lpwstr>https://api.informationprotection.azure.com/api/21f195bc-13e5-4339-82ea-ef8b8ecdd0a9</vt:lpwstr>
  </property>
  <property fmtid="{D5CDD505-2E9C-101B-9397-08002B2CF9AE}" pid="7" name="MSIP_Label_f5210792-6e5f-4945-9946-e33b2c1b77aa_SetBy">
    <vt:lpwstr>alackam@adient.com</vt:lpwstr>
  </property>
  <property fmtid="{D5CDD505-2E9C-101B-9397-08002B2CF9AE}" pid="8" name="MSIP_Label_f5210792-6e5f-4945-9946-e33b2c1b77aa_SetDate">
    <vt:lpwstr>2018-02-28T19:03:50.4754270+01:00</vt:lpwstr>
  </property>
  <property fmtid="{D5CDD505-2E9C-101B-9397-08002B2CF9AE}" pid="9" name="MSIP_Label_f5210792-6e5f-4945-9946-e33b2c1b77aa_Name">
    <vt:lpwstr>Internal</vt:lpwstr>
  </property>
  <property fmtid="{D5CDD505-2E9C-101B-9397-08002B2CF9AE}" pid="10" name="MSIP_Label_f5210792-6e5f-4945-9946-e33b2c1b77aa_Application">
    <vt:lpwstr>Microsoft Azure Information Protection</vt:lpwstr>
  </property>
  <property fmtid="{D5CDD505-2E9C-101B-9397-08002B2CF9AE}" pid="11" name="MSIP_Label_f5210792-6e5f-4945-9946-e33b2c1b77aa_Extended_MSFT_Method">
    <vt:lpwstr>Automatic</vt:lpwstr>
  </property>
  <property fmtid="{D5CDD505-2E9C-101B-9397-08002B2CF9AE}" pid="12" name="MSIP_Label_dd77c177-921f-4c67-aad2-9844fb8189cd_Enabled">
    <vt:lpwstr>True</vt:lpwstr>
  </property>
  <property fmtid="{D5CDD505-2E9C-101B-9397-08002B2CF9AE}" pid="13" name="MSIP_Label_dd77c177-921f-4c67-aad2-9844fb8189cd_SiteId">
    <vt:lpwstr>21f195bc-13e5-4339-82ea-ef8b8ecdd0a9</vt:lpwstr>
  </property>
  <property fmtid="{D5CDD505-2E9C-101B-9397-08002B2CF9AE}" pid="14" name="MSIP_Label_dd77c177-921f-4c67-aad2-9844fb8189cd_Ref">
    <vt:lpwstr>https://api.informationprotection.azure.com/api/21f195bc-13e5-4339-82ea-ef8b8ecdd0a9</vt:lpwstr>
  </property>
  <property fmtid="{D5CDD505-2E9C-101B-9397-08002B2CF9AE}" pid="15" name="MSIP_Label_dd77c177-921f-4c67-aad2-9844fb8189cd_SetBy">
    <vt:lpwstr>alackam@adient.com</vt:lpwstr>
  </property>
  <property fmtid="{D5CDD505-2E9C-101B-9397-08002B2CF9AE}" pid="16" name="MSIP_Label_dd77c177-921f-4c67-aad2-9844fb8189cd_SetDate">
    <vt:lpwstr>2018-02-28T19:03:50.4754270+01:00</vt:lpwstr>
  </property>
  <property fmtid="{D5CDD505-2E9C-101B-9397-08002B2CF9AE}" pid="17" name="MSIP_Label_dd77c177-921f-4c67-aad2-9844fb8189cd_Name">
    <vt:lpwstr>Adient INTERNAL</vt:lpwstr>
  </property>
  <property fmtid="{D5CDD505-2E9C-101B-9397-08002B2CF9AE}" pid="18" name="MSIP_Label_dd77c177-921f-4c67-aad2-9844fb8189cd_Application">
    <vt:lpwstr>Microsoft Azure Information Protection</vt:lpwstr>
  </property>
  <property fmtid="{D5CDD505-2E9C-101B-9397-08002B2CF9AE}" pid="19" name="MSIP_Label_dd77c177-921f-4c67-aad2-9844fb8189cd_Extended_MSFT_Method">
    <vt:lpwstr>Automatic</vt:lpwstr>
  </property>
  <property fmtid="{D5CDD505-2E9C-101B-9397-08002B2CF9AE}" pid="20" name="MSIP_Label_dd77c177-921f-4c67-aad2-9844fb8189cd_Parent">
    <vt:lpwstr>f5210792-6e5f-4945-9946-e33b2c1b77aa</vt:lpwstr>
  </property>
  <property fmtid="{D5CDD505-2E9C-101B-9397-08002B2CF9AE}" pid="21" name="Sensitivity">
    <vt:lpwstr>Internal Adient INTERNAL</vt:lpwstr>
  </property>
</Properties>
</file>